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ATANABE SHINTARO\Downloads\"/>
    </mc:Choice>
  </mc:AlternateContent>
  <xr:revisionPtr revIDLastSave="0" documentId="8_{852866DA-9E26-46D3-B505-071EB841D5F3}" xr6:coauthVersionLast="47" xr6:coauthVersionMax="47" xr10:uidLastSave="{00000000-0000-0000-0000-000000000000}"/>
  <bookViews>
    <workbookView xWindow="-120" yWindow="-120" windowWidth="19800" windowHeight="11760" xr2:uid="{4A4EEA66-928B-204B-A987-F1573D32AE34}"/>
  </bookViews>
  <sheets>
    <sheet name="シートの見方" sheetId="65" r:id="rId1"/>
    <sheet name="排出量まとめ" sheetId="33" r:id="rId2"/>
    <sheet name="算定の前提条件" sheetId="58" r:id="rId3"/>
    <sheet name="SCOPE1_CO2" sheetId="1" r:id="rId4"/>
    <sheet name="SCOPE2" sheetId="3" r:id="rId5"/>
  </sheets>
  <definedNames>
    <definedName name="_1_1_第4表">#REF!</definedName>
    <definedName name="_20_IDEA_export_format_基本フロー">#REF!</definedName>
    <definedName name="_20_IDEA_export_format_製品完成_sima">#REF!</definedName>
    <definedName name="_20_IDEA_export_format_中間フロー">#REF!</definedName>
    <definedName name="_20en_IDEA_export_format_cost">#REF!</definedName>
    <definedName name="_20en_IDEA_export_format_基本フロー">#REF!</definedName>
    <definedName name="_20en_IDEA_export_format_製品完成">#REF!</definedName>
    <definedName name="_20en_IDEA_export_format_製品完成_sima">#REF!</definedName>
    <definedName name="_20en_IDEA_export_format_中間フロー">#REF!</definedName>
    <definedName name="_xlnm._FilterDatabase" localSheetId="3" hidden="1">SCOPE1_CO2!$A$9:$P$25</definedName>
    <definedName name="_xlnm._FilterDatabase" localSheetId="4" hidden="1">SCOPE2!$A$9:$P$25</definedName>
    <definedName name="_Key1" hidden="1">#REF!</definedName>
    <definedName name="_Order1" hidden="1">0</definedName>
    <definedName name="_Order2" hidden="1">0</definedName>
    <definedName name="_Sort" hidden="1">#REF!</definedName>
    <definedName name="●公開情報シート">#REF!</definedName>
    <definedName name="CBWorkbookPriority" hidden="1">-206570108</definedName>
    <definedName name="DATA20">#REF!</definedName>
    <definedName name="T_IDEAen_export_format2">#REF!</definedName>
    <definedName name="Z_0111E7B5_3E0B_11D4_8303_000102284B93_.wvu.PrintArea" hidden="1">#REF!</definedName>
    <definedName name="Z_011E7B5_3E0B_11D4_8303_000102284B94" hidden="1">#REF!</definedName>
    <definedName name="列部門・10桁分類別C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3" l="1" a="1"/>
  <c r="O15" i="3"/>
  <c r="P15" i="3"/>
  <c r="H15" i="3"/>
  <c r="O14" i="3" a="1"/>
  <c r="O14" i="3"/>
  <c r="P14" i="3"/>
  <c r="H14" i="3"/>
  <c r="O13" i="3" a="1"/>
  <c r="O13" i="3"/>
  <c r="P13" i="3"/>
  <c r="H13" i="3"/>
  <c r="O12" i="3" a="1"/>
  <c r="O12" i="3"/>
  <c r="P12" i="3"/>
  <c r="H12" i="3"/>
  <c r="O11" i="3" a="1"/>
  <c r="O11" i="3"/>
  <c r="P11" i="3"/>
  <c r="H11" i="3"/>
  <c r="O17" i="1" a="1"/>
  <c r="O17" i="1"/>
  <c r="P17" i="1"/>
  <c r="H17" i="1"/>
  <c r="O16" i="1" a="1"/>
  <c r="O16" i="1"/>
  <c r="P16" i="1"/>
  <c r="H16" i="1"/>
  <c r="O15" i="1" a="1"/>
  <c r="O15" i="1"/>
  <c r="P15" i="1"/>
  <c r="H15" i="1"/>
  <c r="O14" i="1" a="1"/>
  <c r="O14" i="1"/>
  <c r="P14" i="1"/>
  <c r="H14" i="1"/>
  <c r="O13" i="1" a="1"/>
  <c r="O13" i="1"/>
  <c r="P13" i="1"/>
  <c r="H13" i="1"/>
  <c r="O12" i="1" a="1"/>
  <c r="O12" i="1"/>
  <c r="P12" i="1"/>
  <c r="H12" i="1"/>
  <c r="O11" i="1" a="1"/>
  <c r="O11" i="1"/>
  <c r="P11" i="1"/>
  <c r="H11" i="1"/>
  <c r="H21" i="1"/>
  <c r="O25" i="1" a="1"/>
  <c r="O25" i="1"/>
  <c r="P25" i="1"/>
  <c r="O23" i="1" a="1"/>
  <c r="O23" i="1"/>
  <c r="P23" i="1"/>
  <c r="O24" i="1" a="1"/>
  <c r="O24" i="1"/>
  <c r="P24" i="1"/>
  <c r="O22" i="1" a="1"/>
  <c r="O22" i="1"/>
  <c r="P22" i="1"/>
  <c r="O20" i="1" a="1"/>
  <c r="O20" i="1"/>
  <c r="P20" i="1"/>
  <c r="O18" i="1" a="1"/>
  <c r="O18" i="1"/>
  <c r="P18" i="1"/>
  <c r="O21" i="1" a="1"/>
  <c r="O21" i="1"/>
  <c r="P21" i="1"/>
  <c r="O10" i="1" a="1"/>
  <c r="O10" i="1"/>
  <c r="O19" i="1" a="1"/>
  <c r="O19" i="1"/>
  <c r="P19" i="1"/>
  <c r="H23" i="1"/>
  <c r="H22" i="1"/>
  <c r="H20" i="1"/>
  <c r="H19" i="1"/>
  <c r="H24" i="1"/>
  <c r="O10" i="3" a="1"/>
  <c r="O10" i="3"/>
  <c r="O16" i="3" a="1"/>
  <c r="O16" i="3"/>
  <c r="O17" i="3" a="1"/>
  <c r="O17" i="3"/>
  <c r="P17" i="3"/>
  <c r="O18" i="3" a="1"/>
  <c r="O18" i="3"/>
  <c r="P18" i="3"/>
  <c r="O19" i="3" a="1"/>
  <c r="O19" i="3"/>
  <c r="P19" i="3"/>
  <c r="O20" i="3" a="1"/>
  <c r="O20" i="3"/>
  <c r="P20" i="3"/>
  <c r="O21" i="3" a="1"/>
  <c r="O21" i="3"/>
  <c r="P21" i="3"/>
  <c r="O22" i="3" a="1"/>
  <c r="O22" i="3"/>
  <c r="P22" i="3"/>
  <c r="O23" i="3" a="1"/>
  <c r="O23" i="3"/>
  <c r="P23" i="3"/>
  <c r="O24" i="3" a="1"/>
  <c r="O24" i="3"/>
  <c r="P24" i="3"/>
  <c r="O25" i="3" a="1"/>
  <c r="O25" i="3"/>
  <c r="P25" i="3"/>
  <c r="H25" i="3"/>
  <c r="H24" i="3"/>
  <c r="H23" i="3"/>
  <c r="H22" i="3"/>
  <c r="H21" i="3"/>
  <c r="H20" i="3"/>
  <c r="H19" i="3"/>
  <c r="H18" i="3"/>
  <c r="H17" i="3"/>
  <c r="H16" i="3"/>
  <c r="H10" i="3"/>
  <c r="H25" i="1"/>
  <c r="H18" i="1"/>
  <c r="H10" i="1"/>
  <c r="R10" i="3"/>
  <c r="C9" i="33"/>
  <c r="P16" i="3"/>
  <c r="R10" i="1"/>
  <c r="C8" i="33"/>
  <c r="P10" i="3"/>
  <c r="P10" i="1"/>
  <c r="C7" i="33"/>
  <c r="D8" i="33"/>
  <c r="D11" i="33"/>
  <c r="D9" i="33"/>
  <c r="D7" i="3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<sst xmlns="http://schemas.openxmlformats.org/spreadsheetml/2006/main" count="112" uniqueCount="84">
  <si>
    <t>区分</t>
  </si>
  <si>
    <t>社名/事業名</t>
  </si>
  <si>
    <t>エネルギー種</t>
  </si>
  <si>
    <t>エネルギーの物量データ</t>
  </si>
  <si>
    <t>排出原単位</t>
  </si>
  <si>
    <t>数値</t>
  </si>
  <si>
    <t>単位</t>
  </si>
  <si>
    <t>出典</t>
  </si>
  <si>
    <t>単位</t>
    <phoneticPr fontId="1"/>
  </si>
  <si>
    <t>分母単位</t>
    <rPh sb="0" eb="2">
      <t xml:space="preserve">ブンボ </t>
    </rPh>
    <rPh sb="2" eb="4">
      <t xml:space="preserve">タンイテ </t>
    </rPh>
    <phoneticPr fontId="1"/>
  </si>
  <si>
    <t>排出量
[kg-CO2]</t>
    <phoneticPr fontId="1"/>
  </si>
  <si>
    <t>項目</t>
    <rPh sb="0" eb="2">
      <t xml:space="preserve">コウモク </t>
    </rPh>
    <phoneticPr fontId="1"/>
  </si>
  <si>
    <t>備考</t>
    <rPh sb="0" eb="2">
      <t xml:space="preserve">ビコウ </t>
    </rPh>
    <phoneticPr fontId="1"/>
  </si>
  <si>
    <t>推測・シナリオの前提条件</t>
    <rPh sb="0" eb="2">
      <t xml:space="preserve">スイソク </t>
    </rPh>
    <rPh sb="8" eb="10">
      <t xml:space="preserve">ゼンテイ </t>
    </rPh>
    <rPh sb="10" eb="12">
      <t xml:space="preserve">ジョウケン </t>
    </rPh>
    <phoneticPr fontId="1"/>
  </si>
  <si>
    <t>その他備考</t>
    <rPh sb="3" eb="5">
      <t xml:space="preserve">ビコウ </t>
    </rPh>
    <phoneticPr fontId="1"/>
  </si>
  <si>
    <t>排出量
[t-CO2]</t>
    <phoneticPr fontId="1"/>
  </si>
  <si>
    <t>CO2単位
(t, kg, gのいずれかを入力)</t>
    <rPh sb="3" eb="5">
      <t xml:space="preserve">タンイ </t>
    </rPh>
    <rPh sb="20" eb="22">
      <t xml:space="preserve">ニュウリョク </t>
    </rPh>
    <phoneticPr fontId="1"/>
  </si>
  <si>
    <t>排出原単位DB</t>
    <rPh sb="0" eb="2">
      <t xml:space="preserve">ハイシュツ </t>
    </rPh>
    <rPh sb="2" eb="5">
      <t xml:space="preserve">ゲンタンイ </t>
    </rPh>
    <phoneticPr fontId="1"/>
  </si>
  <si>
    <t>排出量合計
[t-CO2]</t>
    <rPh sb="0" eb="3">
      <t xml:space="preserve">ハイシュツリョウ </t>
    </rPh>
    <rPh sb="3" eb="5">
      <t xml:space="preserve">ゴウケイ </t>
    </rPh>
    <phoneticPr fontId="1"/>
  </si>
  <si>
    <t>t</t>
    <phoneticPr fontId="1"/>
  </si>
  <si>
    <t>■購入した燃料の燃焼に伴う排出</t>
    <rPh sb="1" eb="3">
      <t>コウニュウ</t>
    </rPh>
    <rPh sb="5" eb="7">
      <t>ネンリョウ</t>
    </rPh>
    <rPh sb="8" eb="10">
      <t>ネンショウ</t>
    </rPh>
    <rPh sb="11" eb="12">
      <t>トモナ</t>
    </rPh>
    <phoneticPr fontId="3"/>
  </si>
  <si>
    <t>Scope1．自社の排出</t>
  </si>
  <si>
    <t>※活動量の単位と原単位の単位があっていない場合は「単位があっていません」と表示されます。また、CO2の単位にt, kg, g以外の文字を入力した場合は「CO2の単位があっていません」が表示されます。</t>
    <rPh sb="1" eb="4">
      <t xml:space="preserve">カツドウリョウ </t>
    </rPh>
    <rPh sb="5" eb="7">
      <t xml:space="preserve">タンイ </t>
    </rPh>
    <rPh sb="8" eb="11">
      <t xml:space="preserve">ゲンタンイ </t>
    </rPh>
    <rPh sb="12" eb="14">
      <t xml:space="preserve">タンイ </t>
    </rPh>
    <rPh sb="21" eb="23">
      <t xml:space="preserve">バアイ </t>
    </rPh>
    <rPh sb="25" eb="27">
      <t xml:space="preserve">タンイ </t>
    </rPh>
    <rPh sb="37" eb="39">
      <t xml:space="preserve">ヒョウジ </t>
    </rPh>
    <rPh sb="51" eb="53">
      <t xml:space="preserve">タンイ </t>
    </rPh>
    <rPh sb="62" eb="64">
      <t xml:space="preserve">イガイ </t>
    </rPh>
    <rPh sb="65" eb="67">
      <t xml:space="preserve">モジ </t>
    </rPh>
    <rPh sb="68" eb="70">
      <t xml:space="preserve">ニュウリョク </t>
    </rPh>
    <rPh sb="80" eb="82">
      <t xml:space="preserve">タンイ </t>
    </rPh>
    <rPh sb="92" eb="94">
      <t xml:space="preserve">ヒョウジサレマス </t>
    </rPh>
    <phoneticPr fontId="1"/>
  </si>
  <si>
    <t>Scope2．エネルギー起源の間接排出</t>
    <rPh sb="12" eb="14">
      <t>キゲン</t>
    </rPh>
    <rPh sb="15" eb="17">
      <t>カンセツ</t>
    </rPh>
    <rPh sb="17" eb="19">
      <t>ハイシュツ</t>
    </rPh>
    <phoneticPr fontId="3"/>
  </si>
  <si>
    <t>■購入した電力、熱の使用に伴う間接排出</t>
    <rPh sb="1" eb="3">
      <t>コウニュウ</t>
    </rPh>
    <rPh sb="5" eb="7">
      <t>デンリョク</t>
    </rPh>
    <rPh sb="8" eb="9">
      <t>ネツ</t>
    </rPh>
    <rPh sb="10" eb="12">
      <t>シヨウ</t>
    </rPh>
    <rPh sb="13" eb="14">
      <t>トモナ</t>
    </rPh>
    <rPh sb="15" eb="17">
      <t>カンセツ</t>
    </rPh>
    <phoneticPr fontId="3"/>
  </si>
  <si>
    <t>kWh</t>
    <phoneticPr fontId="1"/>
  </si>
  <si>
    <t>その他</t>
    <rPh sb="2" eb="3">
      <t>タ</t>
    </rPh>
    <phoneticPr fontId="3"/>
  </si>
  <si>
    <t>排出量まとめ</t>
    <rPh sb="0" eb="2">
      <t>ハイシュツ</t>
    </rPh>
    <rPh sb="2" eb="3">
      <t>リョウ</t>
    </rPh>
    <phoneticPr fontId="3"/>
  </si>
  <si>
    <t>割合 [％]</t>
    <rPh sb="0" eb="2">
      <t>ワリアイ</t>
    </rPh>
    <phoneticPr fontId="3"/>
  </si>
  <si>
    <t>スコープ1</t>
  </si>
  <si>
    <t>スコープ2</t>
  </si>
  <si>
    <t>-</t>
    <phoneticPr fontId="1"/>
  </si>
  <si>
    <t>都市ガス</t>
    <rPh sb="0" eb="2">
      <t xml:space="preserve">トシガス </t>
    </rPh>
    <phoneticPr fontId="1"/>
  </si>
  <si>
    <t>都市ガス</t>
    <rPh sb="0" eb="2">
      <t>トシ</t>
    </rPh>
    <phoneticPr fontId="1"/>
  </si>
  <si>
    <t>エネルギー起源CO2</t>
    <rPh sb="5" eb="7">
      <t xml:space="preserve">キゲン </t>
    </rPh>
    <phoneticPr fontId="1"/>
  </si>
  <si>
    <t>算定・報告・公表制度における算定方法・排出係数一覧</t>
    <phoneticPr fontId="1"/>
  </si>
  <si>
    <t>千ｍ^3</t>
    <rPh sb="0" eb="1">
      <t xml:space="preserve">セン </t>
    </rPh>
    <phoneticPr fontId="1"/>
  </si>
  <si>
    <t>電気</t>
    <rPh sb="0" eb="2">
      <t xml:space="preserve">デンキ </t>
    </rPh>
    <phoneticPr fontId="1"/>
  </si>
  <si>
    <t>事業者名</t>
    <rPh sb="0" eb="4">
      <t xml:space="preserve">ジギョウシャメイ </t>
    </rPh>
    <phoneticPr fontId="1"/>
  </si>
  <si>
    <t>全国代替値</t>
    <rPh sb="0" eb="2">
      <t xml:space="preserve">ゼンコク </t>
    </rPh>
    <rPh sb="2" eb="4">
      <t xml:space="preserve">ダイタイチ </t>
    </rPh>
    <rPh sb="4" eb="5">
      <t xml:space="preserve">アタイ </t>
    </rPh>
    <phoneticPr fontId="1"/>
  </si>
  <si>
    <t>対象活動</t>
    <rPh sb="0" eb="2">
      <t>タイショウ</t>
    </rPh>
    <rPh sb="2" eb="4">
      <t>カツドウ</t>
    </rPh>
    <phoneticPr fontId="3"/>
  </si>
  <si>
    <t>排出量算出</t>
    <rPh sb="0" eb="2">
      <t>ハイシュツ</t>
    </rPh>
    <rPh sb="2" eb="3">
      <t>リョウ</t>
    </rPh>
    <rPh sb="3" eb="5">
      <t>サンシュツ</t>
    </rPh>
    <phoneticPr fontId="3"/>
  </si>
  <si>
    <t>算出方法</t>
    <rPh sb="0" eb="2">
      <t>サンシュツ</t>
    </rPh>
    <rPh sb="2" eb="4">
      <t>ホウホウ</t>
    </rPh>
    <phoneticPr fontId="3"/>
  </si>
  <si>
    <t>活動量</t>
    <rPh sb="0" eb="2">
      <t>カツドウ</t>
    </rPh>
    <rPh sb="2" eb="3">
      <t>リョウ</t>
    </rPh>
    <phoneticPr fontId="3"/>
  </si>
  <si>
    <t>原単位</t>
    <rPh sb="0" eb="3">
      <t>ゲンタンイ</t>
    </rPh>
    <phoneticPr fontId="3"/>
  </si>
  <si>
    <t>対象活動がある組織範囲</t>
  </si>
  <si>
    <t>スコープ・カテゴリ</t>
    <phoneticPr fontId="3"/>
  </si>
  <si>
    <t>自社の直接排出</t>
    <rPh sb="0" eb="2">
      <t xml:space="preserve">ジシャノ </t>
    </rPh>
    <rPh sb="3" eb="5">
      <t xml:space="preserve">チョクセツ </t>
    </rPh>
    <rPh sb="5" eb="7">
      <t xml:space="preserve">ハイシュツ </t>
    </rPh>
    <phoneticPr fontId="1"/>
  </si>
  <si>
    <t>自社の間接排出（電気・熱）</t>
    <rPh sb="0" eb="1">
      <t xml:space="preserve">ジシャ </t>
    </rPh>
    <rPh sb="2" eb="3">
      <t>ノ</t>
    </rPh>
    <rPh sb="3" eb="5">
      <t xml:space="preserve">カンセツ </t>
    </rPh>
    <rPh sb="5" eb="7">
      <t xml:space="preserve">ハイシュツ </t>
    </rPh>
    <rPh sb="8" eb="10">
      <t xml:space="preserve">デンキ </t>
    </rPh>
    <rPh sb="11" eb="12">
      <t xml:space="preserve">ネツ </t>
    </rPh>
    <phoneticPr fontId="1"/>
  </si>
  <si>
    <t>燃料の使用による排出</t>
  </si>
  <si>
    <t>活動量のデータ範囲（期間）</t>
    <rPh sb="0" eb="3">
      <t xml:space="preserve">カツドウリョウ </t>
    </rPh>
    <rPh sb="10" eb="12">
      <t xml:space="preserve">キカン </t>
    </rPh>
    <phoneticPr fontId="1"/>
  </si>
  <si>
    <t>備考</t>
    <rPh sb="0" eb="2">
      <t xml:space="preserve">ビコウ </t>
    </rPh>
    <phoneticPr fontId="3"/>
  </si>
  <si>
    <t>電気の使用による排出</t>
    <rPh sb="0" eb="2">
      <t xml:space="preserve">デンキ </t>
    </rPh>
    <rPh sb="3" eb="5">
      <t xml:space="preserve">シヨウ </t>
    </rPh>
    <rPh sb="8" eb="10">
      <t xml:space="preserve">ハイシュツ </t>
    </rPh>
    <phoneticPr fontId="1"/>
  </si>
  <si>
    <t>スコープ1</t>
    <phoneticPr fontId="1"/>
  </si>
  <si>
    <t>算定条件等の概要</t>
    <rPh sb="0" eb="2">
      <t xml:space="preserve">サンテイ </t>
    </rPh>
    <rPh sb="2" eb="4">
      <t xml:space="preserve">ジョウケン </t>
    </rPh>
    <rPh sb="4" eb="5">
      <t xml:space="preserve">トウ </t>
    </rPh>
    <rPh sb="6" eb="8">
      <t>ガイヨウ</t>
    </rPh>
    <phoneticPr fontId="3"/>
  </si>
  <si>
    <t>項目番号</t>
    <rPh sb="0" eb="2">
      <t xml:space="preserve">コウモク </t>
    </rPh>
    <rPh sb="2" eb="4">
      <t xml:space="preserve">バンゴウ </t>
    </rPh>
    <phoneticPr fontId="1"/>
  </si>
  <si>
    <t>算定方法：燃料使用量からの算出</t>
    <rPh sb="0" eb="2">
      <t xml:space="preserve">サンテイ </t>
    </rPh>
    <rPh sb="2" eb="4">
      <t xml:space="preserve">ホウホウ </t>
    </rPh>
    <rPh sb="5" eb="7">
      <t xml:space="preserve">ネンリョウ </t>
    </rPh>
    <rPh sb="7" eb="10">
      <t xml:space="preserve">シヨウリョウ </t>
    </rPh>
    <rPh sb="13" eb="15">
      <t xml:space="preserve">サンシュツ </t>
    </rPh>
    <phoneticPr fontId="1"/>
  </si>
  <si>
    <t>電力会社別排出係数
－R1年実績－R3年1.7環境省、経済産業省</t>
  </si>
  <si>
    <t>項目データ</t>
    <rPh sb="0" eb="2">
      <t xml:space="preserve">コウモク </t>
    </rPh>
    <phoneticPr fontId="1"/>
  </si>
  <si>
    <t>燃料の物量データ</t>
    <rPh sb="0" eb="2">
      <t xml:space="preserve">ネンリョウ </t>
    </rPh>
    <phoneticPr fontId="1"/>
  </si>
  <si>
    <t>排出量</t>
    <rPh sb="0" eb="1">
      <t xml:space="preserve">ハイシュツリョウ </t>
    </rPh>
    <phoneticPr fontId="1"/>
  </si>
  <si>
    <t>項目データ</t>
    <rPh sb="0" eb="1">
      <t xml:space="preserve">コウモクデータ </t>
    </rPh>
    <phoneticPr fontId="1"/>
  </si>
  <si>
    <t>シート名称</t>
    <phoneticPr fontId="1"/>
  </si>
  <si>
    <t>排出量まとめ</t>
    <rPh sb="0" eb="3">
      <t xml:space="preserve">ハイシュツリョウ </t>
    </rPh>
    <phoneticPr fontId="1"/>
  </si>
  <si>
    <t>内容</t>
    <rPh sb="0" eb="2">
      <t xml:space="preserve">ナイヨウ </t>
    </rPh>
    <phoneticPr fontId="1"/>
  </si>
  <si>
    <t>算定の前提条件</t>
    <rPh sb="0" eb="2">
      <t xml:space="preserve">サンテイ </t>
    </rPh>
    <rPh sb="3" eb="5">
      <t xml:space="preserve">ゼンテイ </t>
    </rPh>
    <rPh sb="5" eb="7">
      <t xml:space="preserve">ジョウケン </t>
    </rPh>
    <phoneticPr fontId="1"/>
  </si>
  <si>
    <t>SCOPE1_CO2</t>
    <phoneticPr fontId="1"/>
  </si>
  <si>
    <t>各シートについて</t>
    <rPh sb="0" eb="1">
      <t xml:space="preserve">カク </t>
    </rPh>
    <phoneticPr fontId="1"/>
  </si>
  <si>
    <t>算定の留意点：なし</t>
    <rPh sb="0" eb="1">
      <t xml:space="preserve">サンテイ </t>
    </rPh>
    <rPh sb="3" eb="6">
      <t xml:space="preserve">リュウイテン </t>
    </rPh>
    <phoneticPr fontId="1"/>
  </si>
  <si>
    <t>シートの使い方：各シートで計算された排出量が自動的に反映され、グラフ化される。グラフのカテゴリ名等の表示は、自動ではレイアウトが合わないことがある為、手動で調整する。</t>
    <rPh sb="4" eb="5">
      <t xml:space="preserve">ツカイカタ </t>
    </rPh>
    <rPh sb="8" eb="9">
      <t xml:space="preserve">カク </t>
    </rPh>
    <rPh sb="13" eb="15">
      <t xml:space="preserve">ケイサン </t>
    </rPh>
    <rPh sb="18" eb="21">
      <t xml:space="preserve">ハイシュツリョウ </t>
    </rPh>
    <rPh sb="22" eb="25">
      <t xml:space="preserve">ジドウテキ </t>
    </rPh>
    <rPh sb="26" eb="28">
      <t xml:space="preserve">ハンエイ </t>
    </rPh>
    <rPh sb="34" eb="35">
      <t xml:space="preserve">カ </t>
    </rPh>
    <rPh sb="47" eb="48">
      <t xml:space="preserve">メイ </t>
    </rPh>
    <rPh sb="48" eb="49">
      <t xml:space="preserve">トウ </t>
    </rPh>
    <rPh sb="50" eb="52">
      <t xml:space="preserve">ヒョウジハ </t>
    </rPh>
    <rPh sb="54" eb="56">
      <t xml:space="preserve">ジドウデハ </t>
    </rPh>
    <rPh sb="75" eb="77">
      <t xml:space="preserve">シュドウ </t>
    </rPh>
    <rPh sb="78" eb="80">
      <t xml:space="preserve">チョウセイ </t>
    </rPh>
    <phoneticPr fontId="1"/>
  </si>
  <si>
    <t>■算定の条件等をまとめてください。</t>
    <rPh sb="1" eb="3">
      <t xml:space="preserve">サンテイ </t>
    </rPh>
    <rPh sb="4" eb="6">
      <t xml:space="preserve">ジョウケン </t>
    </rPh>
    <rPh sb="6" eb="7">
      <t xml:space="preserve">トウ </t>
    </rPh>
    <phoneticPr fontId="3"/>
  </si>
  <si>
    <t>シートの使い方：燃料の使用量をE列に入力し、その単位をF列に入力する。燃料種に対応する原単位の数値をG列、CO2単位をI列、分母の単位をJ列に入力する。F列とJ列は一致している必要がある。その後、排出量が自動で計算される。色付きのセルは入力の必要なし。</t>
    <rPh sb="4" eb="5">
      <t xml:space="preserve">ツカイカタ </t>
    </rPh>
    <rPh sb="8" eb="10">
      <t xml:space="preserve">ネンリョウ </t>
    </rPh>
    <rPh sb="11" eb="14">
      <t xml:space="preserve">シヨウリョウ </t>
    </rPh>
    <rPh sb="16" eb="17">
      <t xml:space="preserve">レツ </t>
    </rPh>
    <rPh sb="18" eb="20">
      <t xml:space="preserve">ニュウリョク </t>
    </rPh>
    <rPh sb="24" eb="26">
      <t xml:space="preserve">タンイ </t>
    </rPh>
    <rPh sb="28" eb="29">
      <t xml:space="preserve">レツ </t>
    </rPh>
    <rPh sb="30" eb="32">
      <t xml:space="preserve">ニュウリョクスル </t>
    </rPh>
    <rPh sb="35" eb="37">
      <t xml:space="preserve">ネンリョウ </t>
    </rPh>
    <rPh sb="37" eb="38">
      <t xml:space="preserve">シュ </t>
    </rPh>
    <rPh sb="39" eb="41">
      <t xml:space="preserve">タイオウスル </t>
    </rPh>
    <rPh sb="43" eb="46">
      <t xml:space="preserve">ゲンタンイ </t>
    </rPh>
    <rPh sb="47" eb="49">
      <t xml:space="preserve">スウチ </t>
    </rPh>
    <rPh sb="51" eb="52">
      <t xml:space="preserve">レツ </t>
    </rPh>
    <rPh sb="56" eb="58">
      <t xml:space="preserve">タンイ </t>
    </rPh>
    <rPh sb="60" eb="61">
      <t xml:space="preserve">レツ </t>
    </rPh>
    <rPh sb="62" eb="64">
      <t xml:space="preserve">ブンボ </t>
    </rPh>
    <rPh sb="65" eb="67">
      <t xml:space="preserve">タンイ </t>
    </rPh>
    <rPh sb="69" eb="70">
      <t xml:space="preserve">レツ </t>
    </rPh>
    <rPh sb="71" eb="73">
      <t xml:space="preserve">ニュウリョクスル </t>
    </rPh>
    <rPh sb="77" eb="78">
      <t xml:space="preserve">レツ </t>
    </rPh>
    <rPh sb="80" eb="81">
      <t xml:space="preserve">レツ </t>
    </rPh>
    <rPh sb="82" eb="84">
      <t xml:space="preserve">イッチシテイル </t>
    </rPh>
    <rPh sb="88" eb="90">
      <t xml:space="preserve">ヒツヨウ </t>
    </rPh>
    <rPh sb="98" eb="101">
      <t xml:space="preserve">ハイシュツリョウ </t>
    </rPh>
    <rPh sb="102" eb="104">
      <t xml:space="preserve">ジドウ </t>
    </rPh>
    <rPh sb="105" eb="107">
      <t xml:space="preserve">ケイサン </t>
    </rPh>
    <rPh sb="118" eb="120">
      <t xml:space="preserve">ニュウリョク </t>
    </rPh>
    <rPh sb="121" eb="123">
      <t xml:space="preserve">ヒツヨウナシ </t>
    </rPh>
    <phoneticPr fontId="1"/>
  </si>
  <si>
    <t>シートの使い方：エネルギーの使用量をE列に入力し、その単位をF列に入力する。エネルギー種に対応する原単位の数値をG列、CO2単位をI列、分母の単位をJ列に入力する。F列とJ列は一致している必要がある。その後、排出量が自動で計算される。色付きのセルは入力の必要なし。</t>
    <rPh sb="4" eb="5">
      <t xml:space="preserve">ツカイカタ </t>
    </rPh>
    <rPh sb="14" eb="17">
      <t xml:space="preserve">シヨウリョウ </t>
    </rPh>
    <rPh sb="19" eb="20">
      <t xml:space="preserve">レツ </t>
    </rPh>
    <rPh sb="21" eb="23">
      <t xml:space="preserve">ニュウリョク </t>
    </rPh>
    <rPh sb="27" eb="29">
      <t xml:space="preserve">タンイ </t>
    </rPh>
    <rPh sb="31" eb="32">
      <t xml:space="preserve">レツ </t>
    </rPh>
    <rPh sb="33" eb="35">
      <t xml:space="preserve">ニュウリョクスル </t>
    </rPh>
    <rPh sb="43" eb="44">
      <t xml:space="preserve">シュ </t>
    </rPh>
    <rPh sb="45" eb="47">
      <t xml:space="preserve">タイオウスル </t>
    </rPh>
    <rPh sb="49" eb="52">
      <t xml:space="preserve">ゲンタンイ </t>
    </rPh>
    <rPh sb="53" eb="55">
      <t xml:space="preserve">スウチ </t>
    </rPh>
    <rPh sb="57" eb="58">
      <t xml:space="preserve">レツ </t>
    </rPh>
    <rPh sb="62" eb="64">
      <t xml:space="preserve">タンイ </t>
    </rPh>
    <rPh sb="66" eb="67">
      <t xml:space="preserve">レツ </t>
    </rPh>
    <rPh sb="68" eb="70">
      <t xml:space="preserve">ブンボ </t>
    </rPh>
    <rPh sb="71" eb="73">
      <t xml:space="preserve">タンイ </t>
    </rPh>
    <rPh sb="75" eb="76">
      <t xml:space="preserve">レツ </t>
    </rPh>
    <rPh sb="77" eb="79">
      <t xml:space="preserve">ニュウリョクスル </t>
    </rPh>
    <rPh sb="83" eb="84">
      <t xml:space="preserve">レツ </t>
    </rPh>
    <rPh sb="86" eb="87">
      <t xml:space="preserve">レツ </t>
    </rPh>
    <rPh sb="88" eb="90">
      <t xml:space="preserve">イッチシテイル </t>
    </rPh>
    <rPh sb="94" eb="96">
      <t xml:space="preserve">ヒツヨウ </t>
    </rPh>
    <rPh sb="104" eb="107">
      <t xml:space="preserve">ハイシュツリョウ </t>
    </rPh>
    <rPh sb="108" eb="110">
      <t xml:space="preserve">ジドウ </t>
    </rPh>
    <rPh sb="111" eb="113">
      <t xml:space="preserve">ケイサン </t>
    </rPh>
    <rPh sb="124" eb="126">
      <t xml:space="preserve">ニュウリョク </t>
    </rPh>
    <rPh sb="127" eb="129">
      <t xml:space="preserve">ヒツヨウナシ </t>
    </rPh>
    <phoneticPr fontId="1"/>
  </si>
  <si>
    <t>排出量算定結果のまとめ。自動算定される。</t>
    <rPh sb="0" eb="3">
      <t xml:space="preserve">ハイシュツリョウ </t>
    </rPh>
    <rPh sb="3" eb="5">
      <t xml:space="preserve">サンテイ </t>
    </rPh>
    <rPh sb="5" eb="7">
      <t xml:space="preserve">ケッカ </t>
    </rPh>
    <rPh sb="12" eb="14">
      <t xml:space="preserve">ジドウ </t>
    </rPh>
    <rPh sb="14" eb="16">
      <t xml:space="preserve">サンテイ </t>
    </rPh>
    <phoneticPr fontId="1"/>
  </si>
  <si>
    <t>算定にあたって使用した算定条件や活動量、組織範囲や原単位などの情報をまとめる際に使用。</t>
    <rPh sb="0" eb="2">
      <t xml:space="preserve">サンテイ </t>
    </rPh>
    <rPh sb="7" eb="9">
      <t xml:space="preserve">シヨウシタ </t>
    </rPh>
    <rPh sb="11" eb="13">
      <t xml:space="preserve">サンテイ </t>
    </rPh>
    <rPh sb="13" eb="15">
      <t xml:space="preserve">ジョウケン </t>
    </rPh>
    <rPh sb="16" eb="19">
      <t xml:space="preserve">カツドウリョウ </t>
    </rPh>
    <rPh sb="20" eb="24">
      <t xml:space="preserve">ソシキハンイ </t>
    </rPh>
    <rPh sb="25" eb="28">
      <t xml:space="preserve">ゲンタンイ </t>
    </rPh>
    <rPh sb="31" eb="33">
      <t xml:space="preserve">ジョウホウ </t>
    </rPh>
    <rPh sb="38" eb="39">
      <t xml:space="preserve">サイ </t>
    </rPh>
    <rPh sb="40" eb="42">
      <t xml:space="preserve">シヨウ </t>
    </rPh>
    <phoneticPr fontId="1"/>
  </si>
  <si>
    <t>各スコープ・カテゴリについて、詳細な算定のためのシート。各シート上部にシートの説明が記載されている。
活動量データとともに、算定にあたって使用した原単位や前提条件、シナリオなどを記載する。</t>
    <rPh sb="0" eb="1">
      <t xml:space="preserve">カク </t>
    </rPh>
    <rPh sb="15" eb="17">
      <t xml:space="preserve">ショウサイ </t>
    </rPh>
    <rPh sb="18" eb="20">
      <t xml:space="preserve">サンテイ </t>
    </rPh>
    <rPh sb="28" eb="29">
      <t xml:space="preserve">カクシート </t>
    </rPh>
    <rPh sb="32" eb="34">
      <t xml:space="preserve">ジョウブ </t>
    </rPh>
    <rPh sb="39" eb="41">
      <t xml:space="preserve">セツメイ </t>
    </rPh>
    <rPh sb="42" eb="44">
      <t xml:space="preserve">キサイ </t>
    </rPh>
    <rPh sb="51" eb="54">
      <t xml:space="preserve">カツドウリョウ </t>
    </rPh>
    <rPh sb="62" eb="64">
      <t xml:space="preserve">サンテイ </t>
    </rPh>
    <rPh sb="69" eb="71">
      <t xml:space="preserve">シヨウシタ </t>
    </rPh>
    <rPh sb="73" eb="74">
      <t xml:space="preserve">ゲン </t>
    </rPh>
    <rPh sb="74" eb="76">
      <t xml:space="preserve">タンイ </t>
    </rPh>
    <rPh sb="77" eb="81">
      <t xml:space="preserve">ゼンテイジョウケン </t>
    </rPh>
    <rPh sb="89" eb="91">
      <t xml:space="preserve">キサイ </t>
    </rPh>
    <phoneticPr fontId="1"/>
  </si>
  <si>
    <t>※誤消去防止のため、このシートの計算式に保護をかけています。編集が必要な場合は、保護を解除してください。</t>
    <rPh sb="1" eb="4">
      <t xml:space="preserve">ゴショウキョ </t>
    </rPh>
    <rPh sb="4" eb="6">
      <t xml:space="preserve">ボウシ </t>
    </rPh>
    <rPh sb="16" eb="18">
      <t xml:space="preserve">ケイサン </t>
    </rPh>
    <rPh sb="18" eb="19">
      <t xml:space="preserve">シキ </t>
    </rPh>
    <rPh sb="20" eb="22">
      <t xml:space="preserve">ホゴ </t>
    </rPh>
    <rPh sb="30" eb="32">
      <t xml:space="preserve">ヘンシュウ </t>
    </rPh>
    <rPh sb="33" eb="35">
      <t xml:space="preserve">ヒツヨウ </t>
    </rPh>
    <rPh sb="36" eb="38">
      <t xml:space="preserve">バアイハ </t>
    </rPh>
    <rPh sb="40" eb="42">
      <t xml:space="preserve">ホゴ </t>
    </rPh>
    <rPh sb="43" eb="45">
      <t xml:space="preserve">カイジョ </t>
    </rPh>
    <phoneticPr fontId="1"/>
  </si>
  <si>
    <t>※対象活動は例となります。実際に合わせて変えてください。</t>
    <rPh sb="1" eb="5">
      <t xml:space="preserve">タイショウカツドウ </t>
    </rPh>
    <rPh sb="6" eb="7">
      <t xml:space="preserve">レイ </t>
    </rPh>
    <rPh sb="13" eb="15">
      <t xml:space="preserve">ジッサイ </t>
    </rPh>
    <rPh sb="16" eb="17">
      <t xml:space="preserve">アワセテ </t>
    </rPh>
    <rPh sb="20" eb="21">
      <t xml:space="preserve">カエテクダサイ </t>
    </rPh>
    <phoneticPr fontId="1"/>
  </si>
  <si>
    <t>算定方法：電力使用量からの算出。</t>
    <rPh sb="0" eb="2">
      <t xml:space="preserve">サンテイ </t>
    </rPh>
    <rPh sb="2" eb="4">
      <t xml:space="preserve">ホウホウ </t>
    </rPh>
    <rPh sb="5" eb="7">
      <t xml:space="preserve">デンリョク </t>
    </rPh>
    <rPh sb="7" eb="10">
      <t xml:space="preserve">シヨウリョウ </t>
    </rPh>
    <rPh sb="13" eb="15">
      <t xml:space="preserve">サンシュツ </t>
    </rPh>
    <phoneticPr fontId="1"/>
  </si>
  <si>
    <t>例</t>
    <rPh sb="0" eb="1">
      <t xml:space="preserve">レイ </t>
    </rPh>
    <phoneticPr fontId="1"/>
  </si>
  <si>
    <t>SCOPE2</t>
    <phoneticPr fontId="1"/>
  </si>
  <si>
    <t>スコープ別排出量
[ｔ-CO2]</t>
    <rPh sb="4" eb="5">
      <t xml:space="preserve">ベツ </t>
    </rPh>
    <rPh sb="5" eb="7">
      <t>ハイシュツ</t>
    </rPh>
    <rPh sb="7" eb="8">
      <t>リョウ</t>
    </rPh>
    <phoneticPr fontId="3"/>
  </si>
  <si>
    <t>スコープ</t>
    <phoneticPr fontId="3"/>
  </si>
  <si>
    <t>スコープ1＋スコープ2　総排出量</t>
    <rPh sb="12" eb="13">
      <t xml:space="preserve">ソウゴウ </t>
    </rPh>
    <rPh sb="13" eb="16">
      <t xml:space="preserve">ソウハイシュツリョウ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</si>
</sst>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_);[Red]\(0.00\)"/>
    <numFmt numFmtId="178" formatCode="0.000%"/>
    <numFmt numFmtId="179" formatCode="0.0%"/>
    <numFmt numFmtId="180" formatCode="0.0_ "/>
    <numFmt numFmtId="181" formatCode="0.000_);[Red]\(0.000\)"/>
    <numFmt numFmtId="182" formatCode="0.000000_);[Red]\(0.000000\)"/>
  </numFmts>
  <fonts count="31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0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u/>
      <sz val="9.3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indexed="8"/>
      <name val="游ゴシック"/>
      <family val="3"/>
      <charset val="128"/>
      <scheme val="minor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color rgb="FF000000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b/>
      <sz val="16"/>
      <color indexed="8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5"/>
      <name val="游ゴシック"/>
      <family val="3"/>
      <charset val="128"/>
      <scheme val="minor"/>
    </font>
    <font>
      <sz val="11"/>
      <color theme="5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1">
    <xf numFmtId="0" fontId="0" fillId="0" borderId="0" xfId="0">
      <alignment vertical="center"/>
    </xf>
    <xf numFmtId="0" fontId="8" fillId="0" borderId="0" xfId="11" applyFont="1">
      <alignment vertical="center"/>
    </xf>
    <xf numFmtId="0" fontId="2" fillId="0" borderId="0" xfId="1">
      <alignment vertical="center"/>
    </xf>
    <xf numFmtId="0" fontId="0" fillId="0" borderId="0" xfId="0" applyProtection="1">
      <alignment vertical="center"/>
    </xf>
    <xf numFmtId="0" fontId="6" fillId="5" borderId="21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</xf>
    <xf numFmtId="0" fontId="6" fillId="6" borderId="25" xfId="0" applyFont="1" applyFill="1" applyBorder="1" applyAlignment="1" applyProtection="1">
      <alignment horizontal="center" vertical="center" wrapText="1"/>
    </xf>
    <xf numFmtId="0" fontId="15" fillId="0" borderId="0" xfId="1" applyFont="1">
      <alignment vertical="center"/>
    </xf>
    <xf numFmtId="0" fontId="9" fillId="0" borderId="0" xfId="1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1" applyAlignment="1">
      <alignment horizontal="left" vertical="center"/>
    </xf>
    <xf numFmtId="0" fontId="14" fillId="0" borderId="0" xfId="1" applyFont="1" applyAlignment="1">
      <alignment horizontal="left" vertical="center" wrapText="1"/>
    </xf>
    <xf numFmtId="0" fontId="16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6" fillId="6" borderId="21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9" fillId="0" borderId="0" xfId="1" applyFont="1">
      <alignment vertical="center"/>
    </xf>
    <xf numFmtId="0" fontId="6" fillId="0" borderId="0" xfId="0" applyFont="1" applyProtection="1">
      <alignment vertical="center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36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5" borderId="33" xfId="0" applyFont="1" applyFill="1" applyBorder="1" applyAlignment="1" applyProtection="1">
      <alignment horizontal="center" vertical="center" wrapText="1"/>
    </xf>
    <xf numFmtId="0" fontId="6" fillId="4" borderId="32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4" borderId="36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33" xfId="0" applyFont="1" applyFill="1" applyBorder="1" applyAlignment="1" applyProtection="1">
      <alignment horizontal="center" vertical="center" wrapText="1"/>
    </xf>
    <xf numFmtId="0" fontId="6" fillId="6" borderId="32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6" fillId="6" borderId="22" xfId="0" applyFont="1" applyFill="1" applyBorder="1" applyAlignment="1" applyProtection="1">
      <alignment horizontal="center" vertical="center" wrapText="1"/>
    </xf>
    <xf numFmtId="0" fontId="6" fillId="7" borderId="21" xfId="0" applyFont="1" applyFill="1" applyBorder="1" applyAlignment="1" applyProtection="1">
      <alignment horizontal="center" vertical="center" wrapText="1"/>
    </xf>
    <xf numFmtId="0" fontId="6" fillId="7" borderId="17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181" fontId="5" fillId="0" borderId="12" xfId="0" applyNumberFormat="1" applyFont="1" applyBorder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181" fontId="5" fillId="0" borderId="23" xfId="0" applyNumberFormat="1" applyFont="1" applyBorder="1" applyProtection="1">
      <alignment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 wrapText="1"/>
    </xf>
    <xf numFmtId="0" fontId="5" fillId="0" borderId="26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horizontal="center" vertical="center"/>
    </xf>
    <xf numFmtId="181" fontId="5" fillId="0" borderId="13" xfId="0" applyNumberFormat="1" applyFont="1" applyBorder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181" fontId="5" fillId="0" borderId="24" xfId="0" applyNumberFormat="1" applyFont="1" applyBorder="1" applyProtection="1">
      <alignment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24" xfId="0" applyFont="1" applyBorder="1" applyAlignment="1" applyProtection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0" fontId="20" fillId="0" borderId="13" xfId="0" applyFont="1" applyBorder="1" applyAlignment="1" applyProtection="1">
      <alignment vertical="center" wrapText="1"/>
    </xf>
    <xf numFmtId="0" fontId="5" fillId="0" borderId="21" xfId="0" applyFont="1" applyBorder="1" applyAlignment="1" applyProtection="1">
      <alignment horizontal="center" vertical="center"/>
    </xf>
    <xf numFmtId="181" fontId="5" fillId="0" borderId="21" xfId="0" applyNumberFormat="1" applyFont="1" applyBorder="1" applyProtection="1">
      <alignment vertical="center"/>
    </xf>
    <xf numFmtId="0" fontId="5" fillId="0" borderId="17" xfId="0" applyFont="1" applyBorder="1" applyAlignment="1" applyProtection="1">
      <alignment horizontal="center" vertical="center"/>
    </xf>
    <xf numFmtId="181" fontId="5" fillId="0" borderId="22" xfId="0" applyNumberFormat="1" applyFont="1" applyBorder="1" applyProtection="1">
      <alignment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vertical="center" wrapText="1"/>
    </xf>
    <xf numFmtId="0" fontId="5" fillId="0" borderId="17" xfId="0" applyFont="1" applyBorder="1" applyAlignment="1" applyProtection="1">
      <alignment vertical="center" wrapText="1"/>
    </xf>
    <xf numFmtId="0" fontId="5" fillId="0" borderId="22" xfId="0" applyFont="1" applyBorder="1" applyAlignment="1" applyProtection="1">
      <alignment vertical="center" wrapText="1"/>
    </xf>
    <xf numFmtId="0" fontId="5" fillId="0" borderId="25" xfId="0" applyFont="1" applyBorder="1" applyAlignment="1" applyProtection="1">
      <alignment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176" fontId="6" fillId="8" borderId="12" xfId="0" applyNumberFormat="1" applyFont="1" applyFill="1" applyBorder="1" applyProtection="1">
      <alignment vertical="center"/>
    </xf>
    <xf numFmtId="176" fontId="6" fillId="8" borderId="14" xfId="0" applyNumberFormat="1" applyFont="1" applyFill="1" applyBorder="1" applyProtection="1">
      <alignment vertical="center"/>
    </xf>
    <xf numFmtId="176" fontId="6" fillId="8" borderId="13" xfId="0" applyNumberFormat="1" applyFont="1" applyFill="1" applyBorder="1" applyProtection="1">
      <alignment vertical="center"/>
    </xf>
    <xf numFmtId="176" fontId="6" fillId="8" borderId="9" xfId="0" applyNumberFormat="1" applyFont="1" applyFill="1" applyBorder="1" applyProtection="1">
      <alignment vertical="center"/>
    </xf>
    <xf numFmtId="176" fontId="6" fillId="8" borderId="21" xfId="0" applyNumberFormat="1" applyFont="1" applyFill="1" applyBorder="1" applyProtection="1">
      <alignment vertical="center"/>
    </xf>
    <xf numFmtId="176" fontId="6" fillId="8" borderId="17" xfId="0" applyNumberFormat="1" applyFont="1" applyFill="1" applyBorder="1" applyProtection="1">
      <alignment vertical="center"/>
    </xf>
    <xf numFmtId="176" fontId="21" fillId="2" borderId="31" xfId="0" applyNumberFormat="1" applyFont="1" applyFill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 wrapText="1"/>
    </xf>
    <xf numFmtId="0" fontId="16" fillId="0" borderId="0" xfId="11" applyFont="1">
      <alignment vertical="center"/>
    </xf>
    <xf numFmtId="0" fontId="26" fillId="4" borderId="16" xfId="1" applyFont="1" applyFill="1" applyBorder="1" applyAlignment="1">
      <alignment horizontal="center" vertical="center" wrapText="1"/>
    </xf>
    <xf numFmtId="0" fontId="26" fillId="4" borderId="17" xfId="1" applyFont="1" applyFill="1" applyBorder="1" applyAlignment="1">
      <alignment horizontal="center" vertical="center" wrapText="1"/>
    </xf>
    <xf numFmtId="0" fontId="26" fillId="4" borderId="21" xfId="1" applyFont="1" applyFill="1" applyBorder="1" applyAlignment="1">
      <alignment horizontal="center" vertical="center" wrapText="1"/>
    </xf>
    <xf numFmtId="0" fontId="5" fillId="10" borderId="34" xfId="11" applyFont="1" applyFill="1" applyBorder="1" applyAlignment="1">
      <alignment horizontal="center" vertical="center" wrapText="1"/>
    </xf>
    <xf numFmtId="0" fontId="25" fillId="10" borderId="41" xfId="1" applyFont="1" applyFill="1" applyBorder="1" applyAlignment="1">
      <alignment vertical="center" wrapText="1"/>
    </xf>
    <xf numFmtId="0" fontId="25" fillId="10" borderId="40" xfId="1" applyFont="1" applyFill="1" applyBorder="1" applyAlignment="1">
      <alignment horizontal="left" vertical="center" wrapText="1"/>
    </xf>
    <xf numFmtId="0" fontId="25" fillId="10" borderId="34" xfId="1" applyFont="1" applyFill="1" applyBorder="1" applyAlignment="1">
      <alignment vertical="center" wrapText="1"/>
    </xf>
    <xf numFmtId="0" fontId="25" fillId="10" borderId="38" xfId="1" applyFont="1" applyFill="1" applyBorder="1" applyAlignment="1">
      <alignment vertical="center" wrapText="1"/>
    </xf>
    <xf numFmtId="0" fontId="25" fillId="10" borderId="35" xfId="1" applyFont="1" applyFill="1" applyBorder="1" applyAlignment="1">
      <alignment horizontal="left" vertical="center" wrapText="1"/>
    </xf>
    <xf numFmtId="0" fontId="5" fillId="8" borderId="10" xfId="11" applyFont="1" applyFill="1" applyBorder="1" applyAlignment="1">
      <alignment horizontal="center" vertical="center" wrapText="1"/>
    </xf>
    <xf numFmtId="0" fontId="25" fillId="8" borderId="36" xfId="1" applyFont="1" applyFill="1" applyBorder="1" applyAlignment="1">
      <alignment vertical="center" wrapText="1"/>
    </xf>
    <xf numFmtId="0" fontId="25" fillId="8" borderId="19" xfId="1" applyFont="1" applyFill="1" applyBorder="1" applyAlignment="1">
      <alignment horizontal="left" vertical="center" wrapText="1"/>
    </xf>
    <xf numFmtId="0" fontId="25" fillId="8" borderId="10" xfId="1" applyFont="1" applyFill="1" applyBorder="1" applyAlignment="1">
      <alignment vertical="center" wrapText="1"/>
    </xf>
    <xf numFmtId="0" fontId="25" fillId="8" borderId="15" xfId="1" applyFont="1" applyFill="1" applyBorder="1" applyAlignment="1">
      <alignment vertical="center" wrapText="1"/>
    </xf>
    <xf numFmtId="0" fontId="25" fillId="8" borderId="33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82" fontId="5" fillId="0" borderId="23" xfId="0" applyNumberFormat="1" applyFont="1" applyBorder="1" applyProtection="1">
      <alignment vertical="center"/>
    </xf>
    <xf numFmtId="182" fontId="5" fillId="0" borderId="24" xfId="0" applyNumberFormat="1" applyFont="1" applyBorder="1" applyProtection="1">
      <alignment vertical="center"/>
    </xf>
    <xf numFmtId="182" fontId="5" fillId="0" borderId="22" xfId="0" applyNumberFormat="1" applyFont="1" applyBorder="1" applyProtection="1">
      <alignment vertical="center"/>
    </xf>
    <xf numFmtId="0" fontId="6" fillId="4" borderId="42" xfId="0" applyFont="1" applyFill="1" applyBorder="1" applyAlignment="1">
      <alignment horizontal="center" vertical="center" wrapText="1"/>
    </xf>
    <xf numFmtId="0" fontId="16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8" fontId="5" fillId="9" borderId="35" xfId="14" applyNumberFormat="1" applyFont="1" applyFill="1" applyBorder="1" applyAlignment="1" applyProtection="1">
      <alignment vertical="center"/>
    </xf>
    <xf numFmtId="177" fontId="25" fillId="2" borderId="5" xfId="13" applyNumberFormat="1" applyFont="1" applyFill="1" applyBorder="1" applyAlignment="1" applyProtection="1">
      <alignment vertical="center" wrapText="1"/>
    </xf>
    <xf numFmtId="179" fontId="23" fillId="2" borderId="39" xfId="14" applyNumberFormat="1" applyFont="1" applyFill="1" applyBorder="1" applyAlignment="1" applyProtection="1">
      <alignment vertical="center" wrapText="1"/>
    </xf>
    <xf numFmtId="177" fontId="23" fillId="10" borderId="34" xfId="13" applyNumberFormat="1" applyFont="1" applyFill="1" applyBorder="1" applyAlignment="1" applyProtection="1">
      <alignment vertical="center" wrapText="1"/>
    </xf>
    <xf numFmtId="179" fontId="23" fillId="10" borderId="35" xfId="14" applyNumberFormat="1" applyFont="1" applyFill="1" applyBorder="1" applyAlignment="1" applyProtection="1">
      <alignment vertical="center" wrapText="1"/>
    </xf>
    <xf numFmtId="0" fontId="16" fillId="0" borderId="0" xfId="11" applyFont="1" applyProtection="1">
      <alignment vertical="center"/>
      <protection locked="0"/>
    </xf>
    <xf numFmtId="0" fontId="8" fillId="0" borderId="0" xfId="11" applyFont="1" applyProtection="1">
      <alignment vertical="center"/>
      <protection locked="0"/>
    </xf>
    <xf numFmtId="0" fontId="9" fillId="0" borderId="0" xfId="1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29" fillId="10" borderId="43" xfId="1" applyFont="1" applyFill="1" applyBorder="1" applyAlignment="1">
      <alignment vertical="center" wrapText="1"/>
    </xf>
    <xf numFmtId="0" fontId="29" fillId="8" borderId="28" xfId="1" applyFont="1" applyFill="1" applyBorder="1" applyAlignment="1">
      <alignment vertical="center" wrapText="1"/>
    </xf>
    <xf numFmtId="0" fontId="30" fillId="0" borderId="0" xfId="1" applyFont="1">
      <alignment vertical="center"/>
    </xf>
    <xf numFmtId="0" fontId="6" fillId="6" borderId="4" xfId="0" applyFont="1" applyFill="1" applyBorder="1" applyAlignment="1">
      <alignment horizontal="center" vertical="center" wrapText="1"/>
    </xf>
    <xf numFmtId="0" fontId="27" fillId="11" borderId="2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7" fillId="11" borderId="3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77" fontId="23" fillId="8" borderId="10" xfId="13" applyNumberFormat="1" applyFont="1" applyFill="1" applyBorder="1" applyAlignment="1" applyProtection="1">
      <alignment vertical="center" wrapText="1"/>
    </xf>
    <xf numFmtId="179" fontId="23" fillId="8" borderId="33" xfId="14" applyNumberFormat="1" applyFont="1" applyFill="1" applyBorder="1" applyAlignment="1" applyProtection="1">
      <alignment vertical="center" wrapText="1"/>
    </xf>
    <xf numFmtId="0" fontId="22" fillId="7" borderId="34" xfId="11" applyFont="1" applyFill="1" applyBorder="1" applyAlignment="1" applyProtection="1">
      <alignment horizontal="center" vertical="center" wrapText="1"/>
      <protection locked="0"/>
    </xf>
    <xf numFmtId="0" fontId="6" fillId="7" borderId="43" xfId="11" applyFont="1" applyFill="1" applyBorder="1" applyAlignment="1" applyProtection="1">
      <alignment horizontal="center" vertical="center" wrapText="1"/>
      <protection locked="0"/>
    </xf>
    <xf numFmtId="180" fontId="9" fillId="0" borderId="0" xfId="11" applyNumberFormat="1" applyProtection="1">
      <alignment vertical="center"/>
      <protection locked="0"/>
    </xf>
    <xf numFmtId="0" fontId="5" fillId="0" borderId="44" xfId="11" applyFont="1" applyBorder="1" applyAlignment="1" applyProtection="1">
      <alignment vertical="center"/>
      <protection locked="0"/>
    </xf>
    <xf numFmtId="0" fontId="5" fillId="0" borderId="42" xfId="11" applyFont="1" applyBorder="1" applyAlignment="1" applyProtection="1">
      <alignment vertical="center"/>
      <protection locked="0"/>
    </xf>
    <xf numFmtId="38" fontId="5" fillId="0" borderId="37" xfId="11" applyNumberFormat="1" applyFont="1" applyFill="1" applyBorder="1" applyProtection="1">
      <alignment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6" borderId="44" xfId="11" applyFont="1" applyFill="1" applyBorder="1" applyAlignment="1" applyProtection="1">
      <alignment horizontal="center" vertical="center" wrapText="1"/>
      <protection locked="0"/>
    </xf>
    <xf numFmtId="0" fontId="6" fillId="6" borderId="42" xfId="11" applyFont="1" applyFill="1" applyBorder="1" applyAlignment="1" applyProtection="1">
      <alignment horizontal="center" vertical="center" wrapText="1"/>
      <protection locked="0"/>
    </xf>
    <xf numFmtId="0" fontId="7" fillId="10" borderId="44" xfId="11" applyFont="1" applyFill="1" applyBorder="1" applyAlignment="1" applyProtection="1">
      <alignment horizontal="center" vertical="center"/>
      <protection locked="0"/>
    </xf>
    <xf numFmtId="0" fontId="7" fillId="10" borderId="42" xfId="11" applyFont="1" applyFill="1" applyBorder="1" applyAlignment="1" applyProtection="1">
      <alignment horizontal="center" vertical="center"/>
      <protection locked="0"/>
    </xf>
    <xf numFmtId="0" fontId="7" fillId="8" borderId="44" xfId="11" applyFont="1" applyFill="1" applyBorder="1" applyAlignment="1" applyProtection="1">
      <alignment horizontal="center" vertical="center"/>
      <protection locked="0"/>
    </xf>
    <xf numFmtId="0" fontId="7" fillId="8" borderId="42" xfId="11" applyFont="1" applyFill="1" applyBorder="1" applyAlignment="1" applyProtection="1">
      <alignment horizontal="center" vertical="center"/>
      <protection locked="0"/>
    </xf>
    <xf numFmtId="0" fontId="7" fillId="2" borderId="44" xfId="11" applyFont="1" applyFill="1" applyBorder="1" applyAlignment="1" applyProtection="1">
      <alignment horizontal="center" vertical="center"/>
      <protection locked="0"/>
    </xf>
    <xf numFmtId="0" fontId="7" fillId="2" borderId="42" xfId="11" applyFont="1" applyFill="1" applyBorder="1" applyAlignment="1" applyProtection="1">
      <alignment horizontal="center" vertical="center"/>
      <protection locked="0"/>
    </xf>
    <xf numFmtId="0" fontId="26" fillId="4" borderId="20" xfId="1" applyFont="1" applyFill="1" applyBorder="1" applyAlignment="1">
      <alignment horizontal="center" vertical="center" wrapText="1"/>
    </xf>
    <xf numFmtId="0" fontId="26" fillId="4" borderId="6" xfId="1" applyFont="1" applyFill="1" applyBorder="1" applyAlignment="1">
      <alignment horizontal="center" vertical="center" wrapText="1"/>
    </xf>
    <xf numFmtId="0" fontId="26" fillId="4" borderId="8" xfId="1" applyFont="1" applyFill="1" applyBorder="1" applyAlignment="1">
      <alignment horizontal="center" vertical="center" wrapText="1"/>
    </xf>
    <xf numFmtId="0" fontId="26" fillId="6" borderId="20" xfId="1" applyFont="1" applyFill="1" applyBorder="1" applyAlignment="1">
      <alignment horizontal="center" vertical="center" wrapText="1"/>
    </xf>
    <xf numFmtId="0" fontId="26" fillId="6" borderId="1" xfId="1" applyFont="1" applyFill="1" applyBorder="1" applyAlignment="1">
      <alignment horizontal="center" vertical="center" wrapText="1"/>
    </xf>
    <xf numFmtId="0" fontId="26" fillId="6" borderId="21" xfId="1" applyFont="1" applyFill="1" applyBorder="1" applyAlignment="1">
      <alignment horizontal="center" vertical="center" wrapText="1"/>
    </xf>
    <xf numFmtId="0" fontId="26" fillId="6" borderId="25" xfId="1" applyFont="1" applyFill="1" applyBorder="1" applyAlignment="1">
      <alignment horizontal="center" vertical="center" wrapText="1"/>
    </xf>
    <xf numFmtId="0" fontId="26" fillId="6" borderId="29" xfId="1" applyFont="1" applyFill="1" applyBorder="1" applyAlignment="1">
      <alignment horizontal="center" vertical="center" wrapText="1"/>
    </xf>
    <xf numFmtId="0" fontId="26" fillId="6" borderId="31" xfId="1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6" fillId="6" borderId="28" xfId="1" applyFont="1" applyFill="1" applyBorder="1" applyAlignment="1">
      <alignment horizontal="center" vertical="center" wrapText="1"/>
    </xf>
    <xf numFmtId="0" fontId="6" fillId="5" borderId="20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16" fillId="7" borderId="29" xfId="0" applyFont="1" applyFill="1" applyBorder="1" applyAlignment="1" applyProtection="1">
      <alignment horizontal="center" vertical="center" wrapText="1"/>
    </xf>
    <xf numFmtId="0" fontId="16" fillId="7" borderId="30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7" borderId="2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</cellXfs>
  <cellStyles count="24">
    <cellStyle name="Normal_090920Environmental KPI (3)" xfId="23" xr:uid="{3C747EF5-AD3B-0440-B9A3-A5F063042F49}"/>
    <cellStyle name="パーセント 2" xfId="14" xr:uid="{B0601FA1-4B31-F440-9351-8574BA092564}"/>
    <cellStyle name="パーセント 3" xfId="18" xr:uid="{DD35818B-FED8-534C-B2FB-DD6AC82E00CC}"/>
    <cellStyle name="パーセント 4" xfId="22" xr:uid="{BDE0BEC8-121A-3F47-A2B7-E6AFBB14A789}"/>
    <cellStyle name="ハイパーリンク 2" xfId="21" xr:uid="{44E07CA0-351A-EB46-90A2-CBE2AF48B5B9}"/>
    <cellStyle name="桁区切り 11" xfId="13" xr:uid="{628882AC-F953-1E40-9E76-1ECA0F6CD3A3}"/>
    <cellStyle name="桁区切り 2" xfId="17" xr:uid="{859D5135-84E2-8947-9EA2-CD686232CE14}"/>
    <cellStyle name="桁区切り 2 4 2" xfId="2" xr:uid="{626160F4-D960-5C4B-AE92-82D8B3B6D85E}"/>
    <cellStyle name="桁区切り 2 5" xfId="8" xr:uid="{7F920B9E-9934-DC41-A0CF-D027AF7682AF}"/>
    <cellStyle name="桁区切り 7" xfId="6" xr:uid="{91289EC7-7BCE-724F-A1A6-585E4AED4469}"/>
    <cellStyle name="桁区切り 9" xfId="5" xr:uid="{A2DC53A5-2DCE-1240-8116-58977B549B92}"/>
    <cellStyle name="桁区切り 9 2" xfId="9" xr:uid="{14394A55-6A99-8348-8D27-A3EB3A6CAF1A}"/>
    <cellStyle name="標準" xfId="0" builtinId="0"/>
    <cellStyle name="標準 10 2" xfId="11" xr:uid="{BAAD6E2A-C4D4-EA4E-A42B-CFBA97310824}"/>
    <cellStyle name="標準 105" xfId="1" xr:uid="{CD2A8ECE-13CB-DC4D-B5EF-20379EBC3531}"/>
    <cellStyle name="標準 106" xfId="10" xr:uid="{463DB38E-CB71-2F44-865E-DFF8CFFB9170}"/>
    <cellStyle name="標準 108" xfId="12" xr:uid="{34C98D6D-AB40-E148-A059-15EFBCF18A20}"/>
    <cellStyle name="標準 2" xfId="4" xr:uid="{D7FEA5FE-CC65-C146-A2FE-ABB52822909F}"/>
    <cellStyle name="標準 2 43 2" xfId="3" xr:uid="{1D7595FB-609E-3F42-B4D3-6642DC03EDA3}"/>
    <cellStyle name="標準 3" xfId="16" xr:uid="{E76B179A-482F-7B45-BF92-BD4CBACD8282}"/>
    <cellStyle name="標準 4" xfId="15" xr:uid="{9F2BF1A6-E7A1-5F4E-9C7B-F963086A9402}"/>
    <cellStyle name="標準 61" xfId="19" xr:uid="{6C90CF38-E0BF-2843-907E-629FE8CEE293}"/>
    <cellStyle name="標準 63" xfId="20" xr:uid="{D5AC278F-6CAB-5245-8AF2-8E5141DF4494}"/>
    <cellStyle name="標準 93" xfId="7" xr:uid="{EA233B33-05DB-344C-A631-4FC0552D1520}"/>
  </cellStyles>
  <dxfs count="0"/>
  <tableStyles count="0" defaultTableStyle="TableStyleMedium2" defaultPivotStyle="PivotStyleLight16"/>
  <colors>
    <mruColors>
      <color rgb="FFFF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2800">
                <a:latin typeface="+mn-lt"/>
              </a:rPr>
              <a:t>スコープ別排出割合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1"/>
          <c:order val="0"/>
          <c:tx>
            <c:v>カテゴリ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A7-A249-86E8-211EA4974F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A7-A249-86E8-211EA4974F1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8AD51D2-8218-8241-9E0C-BD01F0F9E56D}" type="CELLRANGE">
                      <a:rPr lang="en-US" altLang="ja-JP"/>
                      <a:pPr/>
                      <a:t>[CELLRANGE]</a:t>
                    </a:fld>
                    <a:endParaRPr lang="ja-JP" altLang="en-US" baseline="0"/>
                  </a:p>
                  <a:p>
                    <a:fld id="{41FD6957-DD89-7043-B680-C6E890098A72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5A7-A249-86E8-211EA4974F1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8A7B15B-4C2E-2D49-8400-07EE6AF8FC38}" type="CELLRANGE">
                      <a:rPr lang="en-US" altLang="ja-JP"/>
                      <a:pPr/>
                      <a:t>[CELLRANGE]</a:t>
                    </a:fld>
                    <a:endParaRPr lang="ja-JP" altLang="en-US" baseline="0"/>
                  </a:p>
                  <a:p>
                    <a:fld id="{DB0D3FD7-D7B8-2443-8669-EDEB6C96840E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5A7-A249-86E8-211EA4974F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排出量まとめ!$A$8:$A$9</c:f>
              <c:strCache>
                <c:ptCount val="2"/>
                <c:pt idx="0">
                  <c:v>スコープ1</c:v>
                </c:pt>
                <c:pt idx="1">
                  <c:v>スコープ2</c:v>
                </c:pt>
              </c:strCache>
            </c:strRef>
          </c:cat>
          <c:val>
            <c:numRef>
              <c:f>排出量まとめ!$C$8:$C$9</c:f>
              <c:numCache>
                <c:formatCode>0.00_);[Red]\(0.00\)</c:formatCode>
                <c:ptCount val="2"/>
                <c:pt idx="0">
                  <c:v>111.5</c:v>
                </c:pt>
                <c:pt idx="1">
                  <c:v>235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排出量まとめ!$A$8:$A$9</c15:f>
                <c15:dlblRangeCache>
                  <c:ptCount val="2"/>
                  <c:pt idx="0">
                    <c:v>スコープ1</c:v>
                  </c:pt>
                  <c:pt idx="1">
                    <c:v>スコープ2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2-15A7-A249-86E8-211EA497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125783</xdr:colOff>
      <xdr:row>4</xdr:row>
      <xdr:rowOff>214227</xdr:rowOff>
    </xdr:from>
    <xdr:to>
      <xdr:col>16</xdr:col>
      <xdr:colOff>409153</xdr:colOff>
      <xdr:row>30</xdr:row>
      <xdr:rowOff>262133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703BE1F6-0198-0747-BE9C-71E91E2D5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2ACE-3E5C-BE45-9852-44DA73B094CB}">
  <sheetPr>
    <tabColor rgb="FFFF0000"/>
  </sheetPr>
  <dimension ref="A1:B7"/>
  <sheetViews>
    <sheetView tabSelected="1" zoomScale="60" zoomScaleNormal="60" workbookViewId="0">
      <selection activeCell="B22" sqref="B22"/>
    </sheetView>
  </sheetViews>
  <sheetFormatPr defaultColWidth="10.6640625" defaultRowHeight="19.5" x14ac:dyDescent="0.4"/>
  <cols>
    <col min="1" max="1" width="25" style="107" customWidth="1"/>
    <col min="2" max="2" width="72.109375" style="107" customWidth="1"/>
  </cols>
  <sheetData>
    <row r="1" spans="1:2" ht="33" x14ac:dyDescent="0.4">
      <c r="A1" s="109" t="s">
        <v>67</v>
      </c>
    </row>
    <row r="2" spans="1:2" ht="20.25" thickBot="1" x14ac:dyDescent="0.45">
      <c r="A2" s="17"/>
    </row>
    <row r="3" spans="1:2" ht="81.95" customHeight="1" thickBot="1" x14ac:dyDescent="0.45">
      <c r="A3" s="131" t="s">
        <v>62</v>
      </c>
      <c r="B3" s="113" t="s">
        <v>64</v>
      </c>
    </row>
    <row r="4" spans="1:2" ht="24" x14ac:dyDescent="0.4">
      <c r="A4" s="132" t="s">
        <v>63</v>
      </c>
      <c r="B4" s="133" t="s">
        <v>73</v>
      </c>
    </row>
    <row r="5" spans="1:2" ht="48.75" thickBot="1" x14ac:dyDescent="0.45">
      <c r="A5" s="134" t="s">
        <v>65</v>
      </c>
      <c r="B5" s="135" t="s">
        <v>74</v>
      </c>
    </row>
    <row r="6" spans="1:2" ht="75" customHeight="1" x14ac:dyDescent="0.4">
      <c r="A6" s="136" t="s">
        <v>66</v>
      </c>
      <c r="B6" s="145" t="s">
        <v>75</v>
      </c>
    </row>
    <row r="7" spans="1:2" ht="75" customHeight="1" thickBot="1" x14ac:dyDescent="0.45">
      <c r="A7" s="108" t="s">
        <v>80</v>
      </c>
      <c r="B7" s="146"/>
    </row>
  </sheetData>
  <sheetProtection formatCells="0" formatColumns="0" formatRows="0" autoFilter="0"/>
  <mergeCells count="1">
    <mergeCell ref="B6:B7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1070-2835-6C4E-B5F5-F27BBEC18412}">
  <sheetPr codeName="Sheet1">
    <tabColor rgb="FFFF0000"/>
  </sheetPr>
  <dimension ref="A1:F11"/>
  <sheetViews>
    <sheetView zoomScale="58" zoomScaleNormal="70" workbookViewId="0">
      <selection activeCell="C17" sqref="C17"/>
    </sheetView>
  </sheetViews>
  <sheetFormatPr defaultColWidth="10.6640625" defaultRowHeight="19.5" x14ac:dyDescent="0.4"/>
  <cols>
    <col min="1" max="1" width="11.77734375" style="126" customWidth="1"/>
    <col min="2" max="2" width="28.44140625" style="126" customWidth="1"/>
    <col min="3" max="3" width="18.88671875" style="116" bestFit="1" customWidth="1"/>
    <col min="4" max="8" width="10.6640625" style="116"/>
    <col min="9" max="9" width="10.6640625" style="116" customWidth="1"/>
    <col min="10" max="16384" width="10.6640625" style="116"/>
  </cols>
  <sheetData>
    <row r="1" spans="1:6" ht="33" x14ac:dyDescent="0.4">
      <c r="A1" s="122" t="s">
        <v>27</v>
      </c>
      <c r="B1" s="123"/>
      <c r="C1" s="124"/>
      <c r="D1" s="124"/>
    </row>
    <row r="2" spans="1:6" ht="33" x14ac:dyDescent="0.4">
      <c r="A2" s="122"/>
      <c r="B2" s="123"/>
      <c r="C2" s="124"/>
      <c r="D2" s="124"/>
    </row>
    <row r="3" spans="1:6" ht="33" x14ac:dyDescent="0.4">
      <c r="A3" s="114" t="s">
        <v>69</v>
      </c>
      <c r="B3" s="116"/>
    </row>
    <row r="4" spans="1:6" ht="30" x14ac:dyDescent="0.4">
      <c r="A4" s="127" t="s">
        <v>76</v>
      </c>
      <c r="B4" s="116"/>
    </row>
    <row r="5" spans="1:6" ht="20.25" thickBot="1" x14ac:dyDescent="0.45">
      <c r="A5" s="123"/>
      <c r="B5" s="123"/>
      <c r="C5" s="124"/>
      <c r="D5" s="124"/>
    </row>
    <row r="6" spans="1:6" ht="77.25" thickBot="1" x14ac:dyDescent="0.45">
      <c r="A6" s="147" t="s">
        <v>82</v>
      </c>
      <c r="B6" s="148"/>
      <c r="C6" s="139" t="s">
        <v>81</v>
      </c>
      <c r="D6" s="140" t="s">
        <v>28</v>
      </c>
      <c r="F6" s="124"/>
    </row>
    <row r="7" spans="1:6" ht="30.75" thickBot="1" x14ac:dyDescent="0.45">
      <c r="A7" s="153" t="s">
        <v>83</v>
      </c>
      <c r="B7" s="154"/>
      <c r="C7" s="118">
        <f>SUM(C8:C9)</f>
        <v>346.5</v>
      </c>
      <c r="D7" s="119">
        <f>IF(C7="-","-",C7/$C$7)</f>
        <v>1</v>
      </c>
      <c r="E7" s="125"/>
    </row>
    <row r="8" spans="1:6" ht="30.75" thickBot="1" x14ac:dyDescent="0.45">
      <c r="A8" s="149" t="s">
        <v>29</v>
      </c>
      <c r="B8" s="150"/>
      <c r="C8" s="120">
        <f>SCOPE1_CO2!R10</f>
        <v>111.5</v>
      </c>
      <c r="D8" s="121">
        <f>IF(C8="-","-",C8/$C$7)</f>
        <v>0.32178932178932179</v>
      </c>
      <c r="E8" s="115"/>
    </row>
    <row r="9" spans="1:6" ht="30.75" thickBot="1" x14ac:dyDescent="0.45">
      <c r="A9" s="151" t="s">
        <v>30</v>
      </c>
      <c r="B9" s="152"/>
      <c r="C9" s="137">
        <f>SCOPE2!R10</f>
        <v>235</v>
      </c>
      <c r="D9" s="138">
        <f>IF(C9="-","-",C9/$C$7)</f>
        <v>0.67821067821067826</v>
      </c>
      <c r="E9" s="115"/>
    </row>
    <row r="10" spans="1:6" ht="20.25" thickBot="1" x14ac:dyDescent="0.45">
      <c r="A10" s="123"/>
      <c r="B10" s="123"/>
      <c r="C10" s="124"/>
      <c r="D10" s="141"/>
    </row>
    <row r="11" spans="1:6" ht="24.75" thickBot="1" x14ac:dyDescent="0.45">
      <c r="A11" s="142" t="s">
        <v>26</v>
      </c>
      <c r="B11" s="143"/>
      <c r="C11" s="144" t="s">
        <v>31</v>
      </c>
      <c r="D11" s="117" t="e">
        <f>C11/C7</f>
        <v>#VALUE!</v>
      </c>
    </row>
  </sheetData>
  <sheetProtection sheet="1" objects="1" scenarios="1" selectLockedCells="1"/>
  <mergeCells count="4">
    <mergeCell ref="A6:B6"/>
    <mergeCell ref="A8:B8"/>
    <mergeCell ref="A9:B9"/>
    <mergeCell ref="A7:B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B0249-60CD-7447-BD08-AD19541F146F}">
  <sheetPr>
    <tabColor rgb="FFFF0000"/>
  </sheetPr>
  <dimension ref="A1:I9"/>
  <sheetViews>
    <sheetView zoomScale="60" zoomScaleNormal="60" workbookViewId="0">
      <selection activeCell="C7" sqref="C7"/>
    </sheetView>
  </sheetViews>
  <sheetFormatPr defaultColWidth="10.6640625" defaultRowHeight="19.5" x14ac:dyDescent="0.4"/>
  <cols>
    <col min="1" max="1" width="27.77734375" bestFit="1" customWidth="1"/>
    <col min="2" max="2" width="27.33203125" bestFit="1" customWidth="1"/>
    <col min="3" max="3" width="65.5546875" bestFit="1" customWidth="1"/>
    <col min="4" max="4" width="41.21875" style="17" customWidth="1"/>
    <col min="5" max="5" width="33.33203125" customWidth="1"/>
    <col min="6" max="6" width="19.6640625" bestFit="1" customWidth="1"/>
    <col min="7" max="7" width="22.77734375" customWidth="1"/>
    <col min="8" max="8" width="27.33203125" customWidth="1"/>
    <col min="9" max="9" width="53.6640625" customWidth="1"/>
  </cols>
  <sheetData>
    <row r="1" spans="1:9" ht="33" x14ac:dyDescent="0.4">
      <c r="A1" s="91" t="s">
        <v>54</v>
      </c>
    </row>
    <row r="2" spans="1:9" ht="33" x14ac:dyDescent="0.4">
      <c r="A2" s="21" t="s">
        <v>70</v>
      </c>
    </row>
    <row r="3" spans="1:9" ht="20.25" thickBot="1" x14ac:dyDescent="0.45">
      <c r="A3" s="1"/>
      <c r="B3" s="12"/>
      <c r="C3" s="2"/>
      <c r="D3" s="18"/>
      <c r="E3" s="2"/>
      <c r="F3" s="2"/>
      <c r="G3" s="2"/>
      <c r="H3" s="2"/>
      <c r="I3" s="25"/>
    </row>
    <row r="4" spans="1:9" ht="25.5" x14ac:dyDescent="0.4">
      <c r="A4" s="158" t="s">
        <v>46</v>
      </c>
      <c r="B4" s="159"/>
      <c r="C4" s="162" t="s">
        <v>40</v>
      </c>
      <c r="D4" s="164" t="s">
        <v>45</v>
      </c>
      <c r="E4" s="155" t="s">
        <v>41</v>
      </c>
      <c r="F4" s="156"/>
      <c r="G4" s="156"/>
      <c r="H4" s="156"/>
      <c r="I4" s="157"/>
    </row>
    <row r="5" spans="1:9" ht="72.95" customHeight="1" thickBot="1" x14ac:dyDescent="0.45">
      <c r="A5" s="160"/>
      <c r="B5" s="161"/>
      <c r="C5" s="163"/>
      <c r="D5" s="165"/>
      <c r="E5" s="94" t="s">
        <v>42</v>
      </c>
      <c r="F5" s="92" t="s">
        <v>43</v>
      </c>
      <c r="G5" s="92" t="s">
        <v>50</v>
      </c>
      <c r="H5" s="92" t="s">
        <v>44</v>
      </c>
      <c r="I5" s="93" t="s">
        <v>51</v>
      </c>
    </row>
    <row r="6" spans="1:9" ht="24.75" thickBot="1" x14ac:dyDescent="0.45">
      <c r="A6" s="95" t="s">
        <v>53</v>
      </c>
      <c r="B6" s="96" t="s">
        <v>47</v>
      </c>
      <c r="C6" s="128" t="s">
        <v>49</v>
      </c>
      <c r="D6" s="97"/>
      <c r="E6" s="98"/>
      <c r="F6" s="99"/>
      <c r="G6" s="99"/>
      <c r="H6" s="99"/>
      <c r="I6" s="100"/>
    </row>
    <row r="7" spans="1:9" ht="48.75" thickBot="1" x14ac:dyDescent="0.45">
      <c r="A7" s="101" t="s">
        <v>30</v>
      </c>
      <c r="B7" s="102" t="s">
        <v>48</v>
      </c>
      <c r="C7" s="129" t="s">
        <v>52</v>
      </c>
      <c r="D7" s="103"/>
      <c r="E7" s="104"/>
      <c r="F7" s="105"/>
      <c r="G7" s="105"/>
      <c r="H7" s="105"/>
      <c r="I7" s="106"/>
    </row>
    <row r="8" spans="1:9" x14ac:dyDescent="0.4">
      <c r="A8" s="13"/>
      <c r="B8" s="14"/>
      <c r="C8" s="15"/>
      <c r="D8" s="19"/>
      <c r="E8" s="15"/>
      <c r="F8" s="15"/>
      <c r="G8" s="15"/>
      <c r="H8" s="16"/>
      <c r="I8" s="24"/>
    </row>
    <row r="9" spans="1:9" x14ac:dyDescent="0.4">
      <c r="A9" s="13"/>
      <c r="B9" s="2"/>
      <c r="C9" s="130" t="s">
        <v>77</v>
      </c>
      <c r="D9" s="18"/>
      <c r="E9" s="2"/>
      <c r="F9" s="2"/>
      <c r="G9" s="2"/>
      <c r="H9" s="2"/>
      <c r="I9" s="25"/>
    </row>
  </sheetData>
  <sheetProtection formatCells="0" formatColumns="0" formatRows="0" autoFilter="0"/>
  <mergeCells count="4">
    <mergeCell ref="E4:I4"/>
    <mergeCell ref="A4:B5"/>
    <mergeCell ref="C4:C5"/>
    <mergeCell ref="D4:D5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616B-48EC-3344-82EC-F6F2803A0C53}">
  <sheetPr codeName="Sheet2"/>
  <dimension ref="A1:R27"/>
  <sheetViews>
    <sheetView zoomScale="50" zoomScaleNormal="70" workbookViewId="0">
      <selection activeCell="K26" sqref="K26"/>
    </sheetView>
  </sheetViews>
  <sheetFormatPr defaultColWidth="10.6640625" defaultRowHeight="19.5" x14ac:dyDescent="0.4"/>
  <cols>
    <col min="1" max="1" width="13.21875" style="3" customWidth="1"/>
    <col min="2" max="2" width="22.44140625" style="3" customWidth="1"/>
    <col min="3" max="3" width="24" style="3" customWidth="1"/>
    <col min="4" max="4" width="19.109375" style="3" customWidth="1"/>
    <col min="5" max="6" width="22.77734375" style="3" customWidth="1"/>
    <col min="7" max="7" width="10.6640625" style="3"/>
    <col min="8" max="8" width="17.33203125" style="3" customWidth="1"/>
    <col min="9" max="9" width="17.21875" style="3" customWidth="1"/>
    <col min="10" max="10" width="10.6640625" style="3"/>
    <col min="11" max="11" width="38.6640625" style="3" bestFit="1" customWidth="1"/>
    <col min="12" max="12" width="41.6640625" style="3" customWidth="1"/>
    <col min="13" max="13" width="36.5546875" style="3" customWidth="1"/>
    <col min="14" max="14" width="37.44140625" style="3" customWidth="1"/>
    <col min="15" max="15" width="12.77734375" style="3" bestFit="1" customWidth="1"/>
    <col min="16" max="16" width="14.21875" style="3" bestFit="1" customWidth="1"/>
    <col min="17" max="17" width="10.6640625" style="3"/>
    <col min="18" max="18" width="18.109375" style="3" bestFit="1" customWidth="1"/>
    <col min="19" max="16384" width="10.6640625" style="3"/>
  </cols>
  <sheetData>
    <row r="1" spans="1:18" ht="33" x14ac:dyDescent="0.4">
      <c r="A1" s="20" t="s">
        <v>21</v>
      </c>
      <c r="B1" s="26"/>
    </row>
    <row r="2" spans="1:18" ht="33" x14ac:dyDescent="0.4">
      <c r="A2" s="20" t="s">
        <v>20</v>
      </c>
      <c r="B2" s="26"/>
    </row>
    <row r="3" spans="1:18" ht="33" x14ac:dyDescent="0.4">
      <c r="A3" s="20"/>
      <c r="B3" s="26"/>
    </row>
    <row r="4" spans="1:18" ht="33" x14ac:dyDescent="0.4">
      <c r="A4" s="20" t="s">
        <v>56</v>
      </c>
    </row>
    <row r="5" spans="1:18" ht="33" x14ac:dyDescent="0.4">
      <c r="A5" s="20" t="s">
        <v>68</v>
      </c>
    </row>
    <row r="6" spans="1:18" ht="33" x14ac:dyDescent="0.4">
      <c r="A6" s="20" t="s">
        <v>71</v>
      </c>
    </row>
    <row r="7" spans="1:18" ht="20.25" thickBot="1" x14ac:dyDescent="0.45"/>
    <row r="8" spans="1:18" ht="57.95" customHeight="1" x14ac:dyDescent="0.4">
      <c r="A8" s="168" t="s">
        <v>58</v>
      </c>
      <c r="B8" s="169"/>
      <c r="C8" s="169"/>
      <c r="D8" s="170"/>
      <c r="E8" s="166" t="s">
        <v>59</v>
      </c>
      <c r="F8" s="167"/>
      <c r="G8" s="173" t="s">
        <v>4</v>
      </c>
      <c r="H8" s="174"/>
      <c r="I8" s="174"/>
      <c r="J8" s="175"/>
      <c r="K8" s="176" t="s">
        <v>17</v>
      </c>
      <c r="L8" s="177"/>
      <c r="M8" s="178" t="s">
        <v>12</v>
      </c>
      <c r="N8" s="170"/>
      <c r="O8" s="179" t="s">
        <v>60</v>
      </c>
      <c r="P8" s="180"/>
      <c r="R8" s="171" t="s">
        <v>18</v>
      </c>
    </row>
    <row r="9" spans="1:18" ht="77.25" thickBot="1" x14ac:dyDescent="0.45">
      <c r="A9" s="27" t="s">
        <v>55</v>
      </c>
      <c r="B9" s="28" t="s">
        <v>0</v>
      </c>
      <c r="C9" s="28" t="s">
        <v>1</v>
      </c>
      <c r="D9" s="29" t="s">
        <v>2</v>
      </c>
      <c r="E9" s="30" t="s">
        <v>5</v>
      </c>
      <c r="F9" s="31" t="s">
        <v>8</v>
      </c>
      <c r="G9" s="32" t="s">
        <v>5</v>
      </c>
      <c r="H9" s="33" t="s">
        <v>6</v>
      </c>
      <c r="I9" s="33" t="s">
        <v>16</v>
      </c>
      <c r="J9" s="34" t="s">
        <v>9</v>
      </c>
      <c r="K9" s="35" t="s">
        <v>7</v>
      </c>
      <c r="L9" s="36" t="s">
        <v>11</v>
      </c>
      <c r="M9" s="37" t="s">
        <v>13</v>
      </c>
      <c r="N9" s="29" t="s">
        <v>14</v>
      </c>
      <c r="O9" s="38" t="s">
        <v>15</v>
      </c>
      <c r="P9" s="39" t="s">
        <v>10</v>
      </c>
      <c r="R9" s="172"/>
    </row>
    <row r="10" spans="1:18" ht="48.75" thickBot="1" x14ac:dyDescent="0.45">
      <c r="A10" s="44" t="s">
        <v>79</v>
      </c>
      <c r="B10" s="49" t="s">
        <v>34</v>
      </c>
      <c r="C10" s="49"/>
      <c r="D10" s="50" t="s">
        <v>33</v>
      </c>
      <c r="E10" s="45">
        <v>50</v>
      </c>
      <c r="F10" s="46" t="s">
        <v>36</v>
      </c>
      <c r="G10" s="47">
        <v>2.23</v>
      </c>
      <c r="H10" s="78" t="str">
        <f>I10&amp;"-CO2/"&amp;J10</f>
        <v>t-CO2/千ｍ^3</v>
      </c>
      <c r="I10" s="49" t="s">
        <v>19</v>
      </c>
      <c r="J10" s="50" t="s">
        <v>36</v>
      </c>
      <c r="K10" s="51" t="s">
        <v>35</v>
      </c>
      <c r="L10" s="52" t="s">
        <v>32</v>
      </c>
      <c r="M10" s="53"/>
      <c r="N10" s="54"/>
      <c r="O10" s="83" cm="1">
        <f t="array" ref="O10">_xlfn.IFS(AND(F10="",J10=""), "", F10=J10, _xlfn.IFS(I10="t", E10*G10, I10="kg", E10*G10/1000, I10="g", E10*G10/1000000, TRUE, "CO2の単位が間違っています"), TRUE, "単位があっていません")</f>
        <v>111.5</v>
      </c>
      <c r="P10" s="84">
        <f>O10*1000</f>
        <v>111500</v>
      </c>
      <c r="R10" s="89">
        <f>IFERROR(SUM(O10:O25),"エラーが発生しています")</f>
        <v>111.5</v>
      </c>
    </row>
    <row r="11" spans="1:18" ht="25.5" x14ac:dyDescent="0.4">
      <c r="A11" s="55"/>
      <c r="B11" s="60"/>
      <c r="C11" s="60"/>
      <c r="D11" s="61"/>
      <c r="E11" s="56"/>
      <c r="F11" s="57"/>
      <c r="G11" s="58"/>
      <c r="H11" s="79" t="str">
        <f t="shared" ref="H11:H17" si="0">I11&amp;"-CO2/"&amp;J11</f>
        <v>-CO2/</v>
      </c>
      <c r="I11" s="60"/>
      <c r="J11" s="61"/>
      <c r="K11" s="62"/>
      <c r="L11" s="63"/>
      <c r="M11" s="64"/>
      <c r="N11" s="65"/>
      <c r="O11" s="85" t="str" cm="1">
        <f t="array" ref="O11">_xlfn.IFS(AND(F11="",J11=""), "", F11=J11, _xlfn.IFS(I11="t", E11*G11, I11="kg", E11*G11/1000, I11="g", E11*G11/1000000, TRUE, "CO2の単位が間違っています"), TRUE, "単位があっていません")</f>
        <v/>
      </c>
      <c r="P11" s="86" t="e">
        <f t="shared" ref="P11:P17" si="1">O11*1000</f>
        <v>#VALUE!</v>
      </c>
    </row>
    <row r="12" spans="1:18" ht="25.5" x14ac:dyDescent="0.4">
      <c r="A12" s="55"/>
      <c r="B12" s="60"/>
      <c r="C12" s="60"/>
      <c r="D12" s="61"/>
      <c r="E12" s="56"/>
      <c r="F12" s="57"/>
      <c r="G12" s="58"/>
      <c r="H12" s="79" t="str">
        <f t="shared" si="0"/>
        <v>-CO2/</v>
      </c>
      <c r="I12" s="60"/>
      <c r="J12" s="61"/>
      <c r="K12" s="62"/>
      <c r="L12" s="63"/>
      <c r="M12" s="64"/>
      <c r="N12" s="65"/>
      <c r="O12" s="85" t="str" cm="1">
        <f t="array" ref="O12">_xlfn.IFS(AND(F12="",J12=""), "", F12=J12, _xlfn.IFS(I12="t", E12*G12, I12="kg", E12*G12/1000, I12="g", E12*G12/1000000, TRUE, "CO2の単位が間違っています"), TRUE, "単位があっていません")</f>
        <v/>
      </c>
      <c r="P12" s="86" t="e">
        <f t="shared" si="1"/>
        <v>#VALUE!</v>
      </c>
    </row>
    <row r="13" spans="1:18" ht="25.5" x14ac:dyDescent="0.4">
      <c r="A13" s="55"/>
      <c r="B13" s="60"/>
      <c r="C13" s="60"/>
      <c r="D13" s="61"/>
      <c r="E13" s="56"/>
      <c r="F13" s="57"/>
      <c r="G13" s="58"/>
      <c r="H13" s="79" t="str">
        <f t="shared" si="0"/>
        <v>-CO2/</v>
      </c>
      <c r="I13" s="60"/>
      <c r="J13" s="61"/>
      <c r="K13" s="62"/>
      <c r="L13" s="63"/>
      <c r="M13" s="64"/>
      <c r="N13" s="65"/>
      <c r="O13" s="85" t="str" cm="1">
        <f t="array" ref="O13">_xlfn.IFS(AND(F13="",J13=""), "", F13=J13, _xlfn.IFS(I13="t", E13*G13, I13="kg", E13*G13/1000, I13="g", E13*G13/1000000, TRUE, "CO2の単位が間違っています"), TRUE, "単位があっていません")</f>
        <v/>
      </c>
      <c r="P13" s="86" t="e">
        <f t="shared" si="1"/>
        <v>#VALUE!</v>
      </c>
    </row>
    <row r="14" spans="1:18" ht="25.5" x14ac:dyDescent="0.4">
      <c r="A14" s="55"/>
      <c r="B14" s="60"/>
      <c r="C14" s="60"/>
      <c r="D14" s="61"/>
      <c r="E14" s="56"/>
      <c r="F14" s="57"/>
      <c r="G14" s="58"/>
      <c r="H14" s="79" t="str">
        <f t="shared" si="0"/>
        <v>-CO2/</v>
      </c>
      <c r="I14" s="60"/>
      <c r="J14" s="61"/>
      <c r="K14" s="62"/>
      <c r="L14" s="63"/>
      <c r="M14" s="64"/>
      <c r="N14" s="65"/>
      <c r="O14" s="85" t="str" cm="1">
        <f t="array" ref="O14">_xlfn.IFS(AND(F14="",J14=""), "", F14=J14, _xlfn.IFS(I14="t", E14*G14, I14="kg", E14*G14/1000, I14="g", E14*G14/1000000, TRUE, "CO2の単位が間違っています"), TRUE, "単位があっていません")</f>
        <v/>
      </c>
      <c r="P14" s="86" t="e">
        <f t="shared" si="1"/>
        <v>#VALUE!</v>
      </c>
    </row>
    <row r="15" spans="1:18" ht="25.5" x14ac:dyDescent="0.4">
      <c r="A15" s="55"/>
      <c r="B15" s="81"/>
      <c r="C15" s="60"/>
      <c r="D15" s="61"/>
      <c r="E15" s="56"/>
      <c r="F15" s="57"/>
      <c r="G15" s="58"/>
      <c r="H15" s="79" t="str">
        <f t="shared" si="0"/>
        <v>-CO2/</v>
      </c>
      <c r="I15" s="60"/>
      <c r="J15" s="61"/>
      <c r="K15" s="62"/>
      <c r="L15" s="63"/>
      <c r="M15" s="64"/>
      <c r="N15" s="65"/>
      <c r="O15" s="85" t="str" cm="1">
        <f t="array" ref="O15">_xlfn.IFS(AND(F15="",J15=""), "", F15=J15, _xlfn.IFS(I15="t", E15*G15, I15="kg", E15*G15/1000, I15="g", E15*G15/1000000, TRUE, "CO2の単位が間違っています"), TRUE, "単位があっていません")</f>
        <v/>
      </c>
      <c r="P15" s="86" t="e">
        <f t="shared" si="1"/>
        <v>#VALUE!</v>
      </c>
    </row>
    <row r="16" spans="1:18" ht="25.5" x14ac:dyDescent="0.4">
      <c r="A16" s="55"/>
      <c r="B16" s="81"/>
      <c r="C16" s="60"/>
      <c r="D16" s="61"/>
      <c r="E16" s="56"/>
      <c r="F16" s="57"/>
      <c r="G16" s="58"/>
      <c r="H16" s="79" t="str">
        <f t="shared" si="0"/>
        <v>-CO2/</v>
      </c>
      <c r="I16" s="60"/>
      <c r="J16" s="61"/>
      <c r="K16" s="66"/>
      <c r="L16" s="63"/>
      <c r="M16" s="64"/>
      <c r="N16" s="65"/>
      <c r="O16" s="85" t="str" cm="1">
        <f t="array" ref="O16">_xlfn.IFS(AND(F16="",J16=""), "", F16=J16, _xlfn.IFS(I16="t", E16*G16, I16="kg", E16*G16/1000, I16="g", E16*G16/1000000, TRUE, "CO2の単位が間違っています"), TRUE, "単位があっていません")</f>
        <v/>
      </c>
      <c r="P16" s="86" t="e">
        <f t="shared" si="1"/>
        <v>#VALUE!</v>
      </c>
    </row>
    <row r="17" spans="1:16" ht="25.5" x14ac:dyDescent="0.4">
      <c r="A17" s="55"/>
      <c r="B17" s="81"/>
      <c r="C17" s="60"/>
      <c r="D17" s="61"/>
      <c r="E17" s="56"/>
      <c r="F17" s="57"/>
      <c r="G17" s="58"/>
      <c r="H17" s="79" t="str">
        <f t="shared" si="0"/>
        <v>-CO2/</v>
      </c>
      <c r="I17" s="60"/>
      <c r="J17" s="61"/>
      <c r="K17" s="66"/>
      <c r="L17" s="63"/>
      <c r="M17" s="64"/>
      <c r="N17" s="65"/>
      <c r="O17" s="85" t="str" cm="1">
        <f t="array" ref="O17">_xlfn.IFS(AND(F17="",J17=""), "", F17=J17, _xlfn.IFS(I17="t", E17*G17, I17="kg", E17*G17/1000, I17="g", E17*G17/1000000, TRUE, "CO2の単位が間違っています"), TRUE, "単位があっていません")</f>
        <v/>
      </c>
      <c r="P17" s="86" t="e">
        <f t="shared" si="1"/>
        <v>#VALUE!</v>
      </c>
    </row>
    <row r="18" spans="1:16" ht="25.5" x14ac:dyDescent="0.4">
      <c r="A18" s="55"/>
      <c r="B18" s="60"/>
      <c r="C18" s="60"/>
      <c r="D18" s="61"/>
      <c r="E18" s="56"/>
      <c r="F18" s="57"/>
      <c r="G18" s="58"/>
      <c r="H18" s="79" t="str">
        <f t="shared" ref="H18:H25" si="2">I18&amp;"-CO2/"&amp;J18</f>
        <v>-CO2/</v>
      </c>
      <c r="I18" s="60"/>
      <c r="J18" s="61"/>
      <c r="K18" s="62"/>
      <c r="L18" s="63"/>
      <c r="M18" s="64"/>
      <c r="N18" s="65"/>
      <c r="O18" s="85" t="str" cm="1">
        <f t="array" ref="O18">_xlfn.IFS(AND(F18="",J18=""), "", F18=J18, _xlfn.IFS(I18="t", E18*G18, I18="kg", E18*G18/1000, I18="g", E18*G18/1000000, TRUE, "CO2の単位が間違っています"), TRUE, "単位があっていません")</f>
        <v/>
      </c>
      <c r="P18" s="86" t="e">
        <f t="shared" ref="P18:P25" si="3">O18*1000</f>
        <v>#VALUE!</v>
      </c>
    </row>
    <row r="19" spans="1:16" ht="25.5" x14ac:dyDescent="0.4">
      <c r="A19" s="55"/>
      <c r="B19" s="60"/>
      <c r="C19" s="60"/>
      <c r="D19" s="61"/>
      <c r="E19" s="56"/>
      <c r="F19" s="57"/>
      <c r="G19" s="58"/>
      <c r="H19" s="79" t="str">
        <f t="shared" si="2"/>
        <v>-CO2/</v>
      </c>
      <c r="I19" s="60"/>
      <c r="J19" s="61"/>
      <c r="K19" s="62"/>
      <c r="L19" s="63"/>
      <c r="M19" s="64"/>
      <c r="N19" s="65"/>
      <c r="O19" s="85" t="str" cm="1">
        <f t="array" ref="O19">_xlfn.IFS(AND(F19="",J19=""), "", F19=J19, _xlfn.IFS(I19="t", E19*G19, I19="kg", E19*G19/1000, I19="g", E19*G19/1000000, TRUE, "CO2の単位が間違っています"), TRUE, "単位があっていません")</f>
        <v/>
      </c>
      <c r="P19" s="86" t="e">
        <f t="shared" si="3"/>
        <v>#VALUE!</v>
      </c>
    </row>
    <row r="20" spans="1:16" ht="25.5" x14ac:dyDescent="0.4">
      <c r="A20" s="55"/>
      <c r="B20" s="60"/>
      <c r="C20" s="60"/>
      <c r="D20" s="61"/>
      <c r="E20" s="56"/>
      <c r="F20" s="57"/>
      <c r="G20" s="58"/>
      <c r="H20" s="79" t="str">
        <f t="shared" si="2"/>
        <v>-CO2/</v>
      </c>
      <c r="I20" s="60"/>
      <c r="J20" s="61"/>
      <c r="K20" s="62"/>
      <c r="L20" s="63"/>
      <c r="M20" s="64"/>
      <c r="N20" s="65"/>
      <c r="O20" s="85" t="str" cm="1">
        <f t="array" ref="O20">_xlfn.IFS(AND(F20="",J20=""), "", F20=J20, _xlfn.IFS(I20="t", E20*G20, I20="kg", E20*G20/1000, I20="g", E20*G20/1000000, TRUE, "CO2の単位が間違っています"), TRUE, "単位があっていません")</f>
        <v/>
      </c>
      <c r="P20" s="86" t="e">
        <f t="shared" si="3"/>
        <v>#VALUE!</v>
      </c>
    </row>
    <row r="21" spans="1:16" ht="25.5" x14ac:dyDescent="0.4">
      <c r="A21" s="55"/>
      <c r="B21" s="60"/>
      <c r="C21" s="60"/>
      <c r="D21" s="61"/>
      <c r="E21" s="56"/>
      <c r="F21" s="57"/>
      <c r="G21" s="58"/>
      <c r="H21" s="79" t="str">
        <f t="shared" si="2"/>
        <v>-CO2/</v>
      </c>
      <c r="I21" s="60"/>
      <c r="J21" s="61"/>
      <c r="K21" s="62"/>
      <c r="L21" s="63"/>
      <c r="M21" s="64"/>
      <c r="N21" s="65"/>
      <c r="O21" s="85" t="str" cm="1">
        <f t="array" ref="O21">_xlfn.IFS(AND(F21="",J21=""), "", F21=J21, _xlfn.IFS(I21="t", E21*G21, I21="kg", E21*G21/1000, I21="g", E21*G21/1000000, TRUE, "CO2の単位が間違っています"), TRUE, "単位があっていません")</f>
        <v/>
      </c>
      <c r="P21" s="86" t="e">
        <f t="shared" si="3"/>
        <v>#VALUE!</v>
      </c>
    </row>
    <row r="22" spans="1:16" ht="25.5" x14ac:dyDescent="0.4">
      <c r="A22" s="55"/>
      <c r="B22" s="81"/>
      <c r="C22" s="60"/>
      <c r="D22" s="61"/>
      <c r="E22" s="56"/>
      <c r="F22" s="57"/>
      <c r="G22" s="58"/>
      <c r="H22" s="79" t="str">
        <f t="shared" si="2"/>
        <v>-CO2/</v>
      </c>
      <c r="I22" s="60"/>
      <c r="J22" s="61"/>
      <c r="K22" s="62"/>
      <c r="L22" s="63"/>
      <c r="M22" s="64"/>
      <c r="N22" s="65"/>
      <c r="O22" s="85" t="str" cm="1">
        <f t="array" ref="O22">_xlfn.IFS(AND(F22="",J22=""), "", F22=J22, _xlfn.IFS(I22="t", E22*G22, I22="kg", E22*G22/1000, I22="g", E22*G22/1000000, TRUE, "CO2の単位が間違っています"), TRUE, "単位があっていません")</f>
        <v/>
      </c>
      <c r="P22" s="86" t="e">
        <f t="shared" si="3"/>
        <v>#VALUE!</v>
      </c>
    </row>
    <row r="23" spans="1:16" ht="25.5" x14ac:dyDescent="0.4">
      <c r="A23" s="55"/>
      <c r="B23" s="81"/>
      <c r="C23" s="60"/>
      <c r="D23" s="61"/>
      <c r="E23" s="56"/>
      <c r="F23" s="57"/>
      <c r="G23" s="58"/>
      <c r="H23" s="79" t="str">
        <f t="shared" si="2"/>
        <v>-CO2/</v>
      </c>
      <c r="I23" s="60"/>
      <c r="J23" s="61"/>
      <c r="K23" s="66"/>
      <c r="L23" s="63"/>
      <c r="M23" s="64"/>
      <c r="N23" s="65"/>
      <c r="O23" s="85" t="str" cm="1">
        <f t="array" ref="O23">_xlfn.IFS(AND(F23="",J23=""), "", F23=J23, _xlfn.IFS(I23="t", E23*G23, I23="kg", E23*G23/1000, I23="g", E23*G23/1000000, TRUE, "CO2の単位が間違っています"), TRUE, "単位があっていません")</f>
        <v/>
      </c>
      <c r="P23" s="86" t="e">
        <f t="shared" si="3"/>
        <v>#VALUE!</v>
      </c>
    </row>
    <row r="24" spans="1:16" ht="25.5" x14ac:dyDescent="0.4">
      <c r="A24" s="55"/>
      <c r="B24" s="81"/>
      <c r="C24" s="60"/>
      <c r="D24" s="61"/>
      <c r="E24" s="56"/>
      <c r="F24" s="57"/>
      <c r="G24" s="58"/>
      <c r="H24" s="79" t="str">
        <f t="shared" ref="H24" si="4">I24&amp;"-CO2/"&amp;J24</f>
        <v>-CO2/</v>
      </c>
      <c r="I24" s="60"/>
      <c r="J24" s="61"/>
      <c r="K24" s="66"/>
      <c r="L24" s="63"/>
      <c r="M24" s="64"/>
      <c r="N24" s="65"/>
      <c r="O24" s="85" t="str" cm="1">
        <f t="array" ref="O24">_xlfn.IFS(AND(F24="",J24=""), "", F24=J24, _xlfn.IFS(I24="t", E24*G24, I24="kg", E24*G24/1000, I24="g", E24*G24/1000000, TRUE, "CO2の単位が間違っています"), TRUE, "単位があっていません")</f>
        <v/>
      </c>
      <c r="P24" s="86" t="e">
        <f t="shared" ref="P24" si="5">O24*1000</f>
        <v>#VALUE!</v>
      </c>
    </row>
    <row r="25" spans="1:16" ht="26.25" thickBot="1" x14ac:dyDescent="0.45">
      <c r="A25" s="67"/>
      <c r="B25" s="82"/>
      <c r="C25" s="72"/>
      <c r="D25" s="73"/>
      <c r="E25" s="68"/>
      <c r="F25" s="69"/>
      <c r="G25" s="70"/>
      <c r="H25" s="80" t="str">
        <f t="shared" si="2"/>
        <v>-CO2/</v>
      </c>
      <c r="I25" s="72"/>
      <c r="J25" s="73"/>
      <c r="K25" s="74"/>
      <c r="L25" s="75"/>
      <c r="M25" s="76"/>
      <c r="N25" s="77"/>
      <c r="O25" s="87" t="str" cm="1">
        <f t="array" ref="O25">_xlfn.IFS(AND(F25="",J25=""), "", F25=J25, _xlfn.IFS(I25="t", E25*G25, I25="kg", E25*G25/1000, I25="g", E25*G25/1000000, TRUE, "CO2の単位が間違っています"), TRUE, "単位があっていません")</f>
        <v/>
      </c>
      <c r="P25" s="88" t="e">
        <f t="shared" si="3"/>
        <v>#VALUE!</v>
      </c>
    </row>
    <row r="27" spans="1:16" x14ac:dyDescent="0.4">
      <c r="O27" s="40" t="s">
        <v>22</v>
      </c>
    </row>
  </sheetData>
  <sheetProtection formatCells="0" formatColumns="0" formatRows="0" insertColumns="0" insertRows="0" insertHyperlinks="0" deleteColumns="0" deleteRows="0" sort="0" autoFilter="0" pivotTables="0"/>
  <autoFilter ref="A9:P25" xr:uid="{0B89616B-48EC-3344-82EC-F6F2803A0C53}"/>
  <mergeCells count="7">
    <mergeCell ref="E8:F8"/>
    <mergeCell ref="A8:D8"/>
    <mergeCell ref="R8:R9"/>
    <mergeCell ref="G8:J8"/>
    <mergeCell ref="K8:L8"/>
    <mergeCell ref="M8:N8"/>
    <mergeCell ref="O8:P8"/>
  </mergeCells>
  <phoneticPr fontId="1"/>
  <dataValidations count="1">
    <dataValidation type="list" imeMode="halfAlpha" allowBlank="1" showInputMessage="1" showErrorMessage="1" sqref="I10:I25" xr:uid="{E71D62DA-8EB7-824A-B759-428A2CAB492E}">
      <formula1>"t, kg, g"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DE7B-AE8A-B042-9F70-E36A349A3913}">
  <sheetPr codeName="Sheet3"/>
  <dimension ref="A1:R27"/>
  <sheetViews>
    <sheetView topLeftCell="A4" zoomScale="50" zoomScaleNormal="50" workbookViewId="0">
      <selection activeCell="F31" sqref="F31"/>
    </sheetView>
  </sheetViews>
  <sheetFormatPr defaultColWidth="10.6640625" defaultRowHeight="19.5" x14ac:dyDescent="0.4"/>
  <cols>
    <col min="1" max="2" width="17.33203125" style="3" customWidth="1"/>
    <col min="3" max="3" width="24" style="3" customWidth="1"/>
    <col min="4" max="4" width="21.109375" style="3" customWidth="1"/>
    <col min="5" max="6" width="22.77734375" style="3" customWidth="1"/>
    <col min="7" max="7" width="12.109375" style="3" bestFit="1" customWidth="1"/>
    <col min="8" max="8" width="13.77734375" style="3" bestFit="1" customWidth="1"/>
    <col min="9" max="9" width="17.21875" style="3" customWidth="1"/>
    <col min="10" max="10" width="10.6640625" style="3"/>
    <col min="11" max="11" width="45" style="3" customWidth="1"/>
    <col min="12" max="12" width="41.6640625" style="3" customWidth="1"/>
    <col min="13" max="13" width="36.5546875" style="3" customWidth="1"/>
    <col min="14" max="14" width="37.44140625" style="3" customWidth="1"/>
    <col min="15" max="15" width="13" style="3" bestFit="1" customWidth="1"/>
    <col min="16" max="16" width="18.44140625" style="3" bestFit="1" customWidth="1"/>
    <col min="17" max="17" width="10.6640625" style="3"/>
    <col min="18" max="18" width="18.6640625" style="3" customWidth="1"/>
    <col min="19" max="16384" width="10.6640625" style="3"/>
  </cols>
  <sheetData>
    <row r="1" spans="1:18" ht="33" x14ac:dyDescent="0.4">
      <c r="A1" s="20" t="s">
        <v>23</v>
      </c>
      <c r="B1" s="26"/>
    </row>
    <row r="2" spans="1:18" ht="33" x14ac:dyDescent="0.4">
      <c r="A2" s="20" t="s">
        <v>24</v>
      </c>
      <c r="B2" s="26"/>
    </row>
    <row r="3" spans="1:18" ht="33" x14ac:dyDescent="0.4">
      <c r="A3" s="20"/>
      <c r="B3" s="26"/>
    </row>
    <row r="4" spans="1:18" ht="33" x14ac:dyDescent="0.4">
      <c r="A4" s="20" t="s">
        <v>78</v>
      </c>
    </row>
    <row r="5" spans="1:18" ht="33" x14ac:dyDescent="0.4">
      <c r="A5" s="20" t="s">
        <v>68</v>
      </c>
    </row>
    <row r="6" spans="1:18" ht="33" x14ac:dyDescent="0.4">
      <c r="A6" s="20" t="s">
        <v>72</v>
      </c>
    </row>
    <row r="7" spans="1:18" ht="33.75" thickBot="1" x14ac:dyDescent="0.45">
      <c r="A7" s="20"/>
      <c r="B7" s="26"/>
    </row>
    <row r="8" spans="1:18" ht="57.95" customHeight="1" x14ac:dyDescent="0.4">
      <c r="A8" s="168" t="s">
        <v>61</v>
      </c>
      <c r="B8" s="169"/>
      <c r="C8" s="169"/>
      <c r="D8" s="170"/>
      <c r="E8" s="166" t="s">
        <v>3</v>
      </c>
      <c r="F8" s="167"/>
      <c r="G8" s="173" t="s">
        <v>4</v>
      </c>
      <c r="H8" s="174"/>
      <c r="I8" s="174"/>
      <c r="J8" s="175"/>
      <c r="K8" s="176" t="s">
        <v>17</v>
      </c>
      <c r="L8" s="177"/>
      <c r="M8" s="178" t="s">
        <v>12</v>
      </c>
      <c r="N8" s="170"/>
      <c r="O8" s="179" t="s">
        <v>60</v>
      </c>
      <c r="P8" s="180"/>
      <c r="R8" s="171" t="s">
        <v>18</v>
      </c>
    </row>
    <row r="9" spans="1:18" ht="77.25" thickBot="1" x14ac:dyDescent="0.45">
      <c r="A9" s="22" t="s">
        <v>55</v>
      </c>
      <c r="B9" s="23" t="s">
        <v>0</v>
      </c>
      <c r="C9" s="23" t="s">
        <v>1</v>
      </c>
      <c r="D9" s="11" t="s">
        <v>38</v>
      </c>
      <c r="E9" s="4" t="s">
        <v>5</v>
      </c>
      <c r="F9" s="5" t="s">
        <v>8</v>
      </c>
      <c r="G9" s="6" t="s">
        <v>5</v>
      </c>
      <c r="H9" s="7" t="s">
        <v>6</v>
      </c>
      <c r="I9" s="7" t="s">
        <v>16</v>
      </c>
      <c r="J9" s="8" t="s">
        <v>9</v>
      </c>
      <c r="K9" s="9" t="s">
        <v>7</v>
      </c>
      <c r="L9" s="10" t="s">
        <v>11</v>
      </c>
      <c r="M9" s="41" t="s">
        <v>13</v>
      </c>
      <c r="N9" s="11" t="s">
        <v>14</v>
      </c>
      <c r="O9" s="42" t="s">
        <v>15</v>
      </c>
      <c r="P9" s="43" t="s">
        <v>10</v>
      </c>
      <c r="R9" s="172"/>
    </row>
    <row r="10" spans="1:18" ht="48.75" thickBot="1" x14ac:dyDescent="0.45">
      <c r="A10" s="44" t="s">
        <v>79</v>
      </c>
      <c r="B10" s="49" t="s">
        <v>37</v>
      </c>
      <c r="C10" s="49"/>
      <c r="D10" s="50"/>
      <c r="E10" s="45">
        <v>500000</v>
      </c>
      <c r="F10" s="46" t="s">
        <v>25</v>
      </c>
      <c r="G10" s="110">
        <v>4.6999999999999999E-4</v>
      </c>
      <c r="H10" s="48" t="str">
        <f>I10&amp;"-CO2/"&amp;J10</f>
        <v>t-CO2/kWh</v>
      </c>
      <c r="I10" s="49" t="s">
        <v>19</v>
      </c>
      <c r="J10" s="50" t="s">
        <v>25</v>
      </c>
      <c r="K10" s="51" t="s">
        <v>57</v>
      </c>
      <c r="L10" s="52" t="s">
        <v>39</v>
      </c>
      <c r="M10" s="53"/>
      <c r="N10" s="54"/>
      <c r="O10" s="83" cm="1">
        <f t="array" ref="O10">_xlfn.IFS(AND(F10="",J10=""), "", F10=J10, _xlfn.IFS(I10="t", E10*G10, I10="kg", E10*G10/1000, I10="g", E10*G10/1000000, TRUE, "CO2の単位が間違っています"), TRUE, "単位があっていません")</f>
        <v>235</v>
      </c>
      <c r="P10" s="84">
        <f>O10*1000</f>
        <v>235000</v>
      </c>
      <c r="R10" s="89">
        <f>IFERROR(SUM(O10:O25),"エラーが発生しています")</f>
        <v>235</v>
      </c>
    </row>
    <row r="11" spans="1:18" ht="25.5" x14ac:dyDescent="0.4">
      <c r="A11" s="55"/>
      <c r="B11" s="60"/>
      <c r="C11" s="60"/>
      <c r="D11" s="61"/>
      <c r="E11" s="56"/>
      <c r="F11" s="57"/>
      <c r="G11" s="111"/>
      <c r="H11" s="59" t="str">
        <f t="shared" ref="H11:H15" si="0">I11&amp;"-CO2/"&amp;J11</f>
        <v>-CO2/</v>
      </c>
      <c r="I11" s="60"/>
      <c r="J11" s="61"/>
      <c r="K11" s="62"/>
      <c r="L11" s="63"/>
      <c r="M11" s="64"/>
      <c r="N11" s="65"/>
      <c r="O11" s="85" t="str" cm="1">
        <f t="array" ref="O11">_xlfn.IFS(AND(F11="",J11=""), "", F11=J11, _xlfn.IFS(I11="t", E11*G11, I11="kg", E11*G11/1000, I11="g", E11*G11/1000000, TRUE, "CO2の単位が間違っています"), TRUE, "単位があっていません")</f>
        <v/>
      </c>
      <c r="P11" s="86" t="e">
        <f t="shared" ref="P11:P15" si="1">O11*1000</f>
        <v>#VALUE!</v>
      </c>
    </row>
    <row r="12" spans="1:18" ht="25.5" x14ac:dyDescent="0.4">
      <c r="A12" s="55"/>
      <c r="B12" s="60"/>
      <c r="C12" s="60"/>
      <c r="D12" s="61"/>
      <c r="E12" s="56"/>
      <c r="F12" s="57"/>
      <c r="G12" s="111"/>
      <c r="H12" s="59" t="str">
        <f t="shared" si="0"/>
        <v>-CO2/</v>
      </c>
      <c r="I12" s="60"/>
      <c r="J12" s="61"/>
      <c r="K12" s="62"/>
      <c r="L12" s="63"/>
      <c r="M12" s="64"/>
      <c r="N12" s="65"/>
      <c r="O12" s="85" t="str" cm="1">
        <f t="array" ref="O12">_xlfn.IFS(AND(F12="",J12=""), "", F12=J12, _xlfn.IFS(I12="t", E12*G12, I12="kg", E12*G12/1000, I12="g", E12*G12/1000000, TRUE, "CO2の単位が間違っています"), TRUE, "単位があっていません")</f>
        <v/>
      </c>
      <c r="P12" s="86" t="e">
        <f t="shared" si="1"/>
        <v>#VALUE!</v>
      </c>
    </row>
    <row r="13" spans="1:18" ht="25.5" x14ac:dyDescent="0.4">
      <c r="A13" s="55"/>
      <c r="B13" s="60"/>
      <c r="C13" s="60"/>
      <c r="D13" s="61"/>
      <c r="E13" s="56"/>
      <c r="F13" s="57"/>
      <c r="G13" s="111"/>
      <c r="H13" s="59" t="str">
        <f t="shared" si="0"/>
        <v>-CO2/</v>
      </c>
      <c r="I13" s="60"/>
      <c r="J13" s="61"/>
      <c r="K13" s="62"/>
      <c r="L13" s="63"/>
      <c r="M13" s="64"/>
      <c r="N13" s="65"/>
      <c r="O13" s="85" t="str" cm="1">
        <f t="array" ref="O13">_xlfn.IFS(AND(F13="",J13=""), "", F13=J13, _xlfn.IFS(I13="t", E13*G13, I13="kg", E13*G13/1000, I13="g", E13*G13/1000000, TRUE, "CO2の単位が間違っています"), TRUE, "単位があっていません")</f>
        <v/>
      </c>
      <c r="P13" s="86" t="e">
        <f t="shared" si="1"/>
        <v>#VALUE!</v>
      </c>
    </row>
    <row r="14" spans="1:18" ht="25.5" x14ac:dyDescent="0.4">
      <c r="A14" s="55"/>
      <c r="B14" s="60"/>
      <c r="C14" s="60"/>
      <c r="D14" s="61"/>
      <c r="E14" s="56"/>
      <c r="F14" s="57"/>
      <c r="G14" s="111"/>
      <c r="H14" s="59" t="str">
        <f t="shared" si="0"/>
        <v>-CO2/</v>
      </c>
      <c r="I14" s="60"/>
      <c r="J14" s="61"/>
      <c r="K14" s="62"/>
      <c r="L14" s="63"/>
      <c r="M14" s="64"/>
      <c r="N14" s="65"/>
      <c r="O14" s="85" t="str" cm="1">
        <f t="array" ref="O14">_xlfn.IFS(AND(F14="",J14=""), "", F14=J14, _xlfn.IFS(I14="t", E14*G14, I14="kg", E14*G14/1000, I14="g", E14*G14/1000000, TRUE, "CO2の単位が間違っています"), TRUE, "単位があっていません")</f>
        <v/>
      </c>
      <c r="P14" s="86" t="e">
        <f t="shared" si="1"/>
        <v>#VALUE!</v>
      </c>
    </row>
    <row r="15" spans="1:18" ht="25.5" x14ac:dyDescent="0.4">
      <c r="A15" s="55"/>
      <c r="B15" s="60"/>
      <c r="C15" s="60"/>
      <c r="D15" s="61"/>
      <c r="E15" s="56"/>
      <c r="F15" s="57"/>
      <c r="G15" s="111"/>
      <c r="H15" s="59" t="str">
        <f t="shared" si="0"/>
        <v>-CO2/</v>
      </c>
      <c r="I15" s="60"/>
      <c r="J15" s="61"/>
      <c r="K15" s="62"/>
      <c r="L15" s="63"/>
      <c r="M15" s="64"/>
      <c r="N15" s="65"/>
      <c r="O15" s="85" t="str" cm="1">
        <f t="array" ref="O15">_xlfn.IFS(AND(F15="",J15=""), "", F15=J15, _xlfn.IFS(I15="t", E15*G15, I15="kg", E15*G15/1000, I15="g", E15*G15/1000000, TRUE, "CO2の単位が間違っています"), TRUE, "単位があっていません")</f>
        <v/>
      </c>
      <c r="P15" s="86" t="e">
        <f t="shared" si="1"/>
        <v>#VALUE!</v>
      </c>
    </row>
    <row r="16" spans="1:18" ht="25.5" x14ac:dyDescent="0.4">
      <c r="A16" s="55"/>
      <c r="B16" s="60"/>
      <c r="C16" s="60"/>
      <c r="D16" s="61"/>
      <c r="E16" s="56"/>
      <c r="F16" s="57"/>
      <c r="G16" s="111"/>
      <c r="H16" s="59" t="str">
        <f t="shared" ref="H16:H25" si="2">I16&amp;"-CO2/"&amp;J16</f>
        <v>-CO2/</v>
      </c>
      <c r="I16" s="60"/>
      <c r="J16" s="61"/>
      <c r="K16" s="62"/>
      <c r="L16" s="63"/>
      <c r="M16" s="64"/>
      <c r="N16" s="65"/>
      <c r="O16" s="85" t="str" cm="1">
        <f t="array" ref="O16">_xlfn.IFS(AND(F16="",J16=""), "", F16=J16, _xlfn.IFS(I16="t", E16*G16, I16="kg", E16*G16/1000, I16="g", E16*G16/1000000, TRUE, "CO2の単位が間違っています"), TRUE, "単位があっていません")</f>
        <v/>
      </c>
      <c r="P16" s="86" t="e">
        <f t="shared" ref="P16:P25" si="3">O16*1000</f>
        <v>#VALUE!</v>
      </c>
    </row>
    <row r="17" spans="1:16" ht="25.5" x14ac:dyDescent="0.4">
      <c r="A17" s="55"/>
      <c r="B17" s="60"/>
      <c r="C17" s="60"/>
      <c r="D17" s="61"/>
      <c r="E17" s="56"/>
      <c r="F17" s="57"/>
      <c r="G17" s="111"/>
      <c r="H17" s="59" t="str">
        <f t="shared" si="2"/>
        <v>-CO2/</v>
      </c>
      <c r="I17" s="60"/>
      <c r="J17" s="61"/>
      <c r="K17" s="62"/>
      <c r="L17" s="63"/>
      <c r="M17" s="64"/>
      <c r="N17" s="65"/>
      <c r="O17" s="85" t="str" cm="1">
        <f t="array" ref="O17">_xlfn.IFS(AND(F17="",J17=""), "", F17=J17, _xlfn.IFS(I17="t", E17*G17, I17="kg", E17*G17/1000, I17="g", E17*G17/1000000, TRUE, "CO2の単位が間違っています"), TRUE, "単位があっていません")</f>
        <v/>
      </c>
      <c r="P17" s="86" t="e">
        <f t="shared" si="3"/>
        <v>#VALUE!</v>
      </c>
    </row>
    <row r="18" spans="1:16" ht="25.5" x14ac:dyDescent="0.4">
      <c r="A18" s="55"/>
      <c r="B18" s="60"/>
      <c r="C18" s="60"/>
      <c r="D18" s="61"/>
      <c r="E18" s="56"/>
      <c r="F18" s="57"/>
      <c r="G18" s="111"/>
      <c r="H18" s="59" t="str">
        <f t="shared" si="2"/>
        <v>-CO2/</v>
      </c>
      <c r="I18" s="60"/>
      <c r="J18" s="61"/>
      <c r="K18" s="62"/>
      <c r="L18" s="63"/>
      <c r="M18" s="64"/>
      <c r="N18" s="65"/>
      <c r="O18" s="85" t="str" cm="1">
        <f t="array" ref="O18">_xlfn.IFS(AND(F18="",J18=""), "", F18=J18, _xlfn.IFS(I18="t", E18*G18, I18="kg", E18*G18/1000, I18="g", E18*G18/1000000, TRUE, "CO2の単位が間違っています"), TRUE, "単位があっていません")</f>
        <v/>
      </c>
      <c r="P18" s="86" t="e">
        <f t="shared" si="3"/>
        <v>#VALUE!</v>
      </c>
    </row>
    <row r="19" spans="1:16" ht="25.5" x14ac:dyDescent="0.4">
      <c r="A19" s="55"/>
      <c r="B19" s="60"/>
      <c r="C19" s="60"/>
      <c r="D19" s="61"/>
      <c r="E19" s="56"/>
      <c r="F19" s="57"/>
      <c r="G19" s="111"/>
      <c r="H19" s="59" t="str">
        <f t="shared" si="2"/>
        <v>-CO2/</v>
      </c>
      <c r="I19" s="60"/>
      <c r="J19" s="61"/>
      <c r="K19" s="62"/>
      <c r="L19" s="63"/>
      <c r="M19" s="64"/>
      <c r="N19" s="65"/>
      <c r="O19" s="85" t="str" cm="1">
        <f t="array" ref="O19">_xlfn.IFS(AND(F19="",J19=""), "", F19=J19, _xlfn.IFS(I19="t", E19*G19, I19="kg", E19*G19/1000, I19="g", E19*G19/1000000, TRUE, "CO2の単位が間違っています"), TRUE, "単位があっていません")</f>
        <v/>
      </c>
      <c r="P19" s="86" t="e">
        <f t="shared" si="3"/>
        <v>#VALUE!</v>
      </c>
    </row>
    <row r="20" spans="1:16" ht="25.5" x14ac:dyDescent="0.4">
      <c r="A20" s="55"/>
      <c r="B20" s="60"/>
      <c r="C20" s="60"/>
      <c r="D20" s="61"/>
      <c r="E20" s="56"/>
      <c r="F20" s="57"/>
      <c r="G20" s="111"/>
      <c r="H20" s="59" t="str">
        <f t="shared" si="2"/>
        <v>-CO2/</v>
      </c>
      <c r="I20" s="60"/>
      <c r="J20" s="61"/>
      <c r="K20" s="62"/>
      <c r="L20" s="63"/>
      <c r="M20" s="64"/>
      <c r="N20" s="65"/>
      <c r="O20" s="85" t="str" cm="1">
        <f t="array" ref="O20">_xlfn.IFS(AND(F20="",J20=""), "", F20=J20, _xlfn.IFS(I20="t", E20*G20, I20="kg", E20*G20/1000, I20="g", E20*G20/1000000, TRUE, "CO2の単位が間違っています"), TRUE, "単位があっていません")</f>
        <v/>
      </c>
      <c r="P20" s="86" t="e">
        <f t="shared" si="3"/>
        <v>#VALUE!</v>
      </c>
    </row>
    <row r="21" spans="1:16" ht="25.5" x14ac:dyDescent="0.4">
      <c r="A21" s="55"/>
      <c r="B21" s="60"/>
      <c r="C21" s="60"/>
      <c r="D21" s="90"/>
      <c r="E21" s="56"/>
      <c r="F21" s="57"/>
      <c r="G21" s="111"/>
      <c r="H21" s="59" t="str">
        <f t="shared" si="2"/>
        <v>-CO2/</v>
      </c>
      <c r="I21" s="60"/>
      <c r="J21" s="61"/>
      <c r="K21" s="62"/>
      <c r="L21" s="63"/>
      <c r="M21" s="64"/>
      <c r="N21" s="65"/>
      <c r="O21" s="85" t="str" cm="1">
        <f t="array" ref="O21">_xlfn.IFS(AND(F21="",J21=""), "", F21=J21, _xlfn.IFS(I21="t", E21*G21, I21="kg", E21*G21/1000, I21="g", E21*G21/1000000, TRUE, "CO2の単位が間違っています"), TRUE, "単位があっていません")</f>
        <v/>
      </c>
      <c r="P21" s="86" t="e">
        <f t="shared" si="3"/>
        <v>#VALUE!</v>
      </c>
    </row>
    <row r="22" spans="1:16" ht="25.5" x14ac:dyDescent="0.4">
      <c r="A22" s="55"/>
      <c r="B22" s="60"/>
      <c r="C22" s="60"/>
      <c r="D22" s="61"/>
      <c r="E22" s="56"/>
      <c r="F22" s="57"/>
      <c r="G22" s="111"/>
      <c r="H22" s="59" t="str">
        <f t="shared" si="2"/>
        <v>-CO2/</v>
      </c>
      <c r="I22" s="60"/>
      <c r="J22" s="61"/>
      <c r="K22" s="62"/>
      <c r="L22" s="63"/>
      <c r="M22" s="64"/>
      <c r="N22" s="65"/>
      <c r="O22" s="85" t="str" cm="1">
        <f t="array" ref="O22">_xlfn.IFS(AND(F22="",J22=""), "", F22=J22, _xlfn.IFS(I22="t", E22*G22, I22="kg", E22*G22/1000, I22="g", E22*G22/1000000, TRUE, "CO2の単位が間違っています"), TRUE, "単位があっていません")</f>
        <v/>
      </c>
      <c r="P22" s="86" t="e">
        <f t="shared" si="3"/>
        <v>#VALUE!</v>
      </c>
    </row>
    <row r="23" spans="1:16" ht="25.5" x14ac:dyDescent="0.4">
      <c r="A23" s="55"/>
      <c r="B23" s="60"/>
      <c r="C23" s="60"/>
      <c r="D23" s="61"/>
      <c r="E23" s="56"/>
      <c r="F23" s="57"/>
      <c r="G23" s="111"/>
      <c r="H23" s="59" t="str">
        <f t="shared" si="2"/>
        <v>-CO2/</v>
      </c>
      <c r="I23" s="60"/>
      <c r="J23" s="61"/>
      <c r="K23" s="62"/>
      <c r="L23" s="63"/>
      <c r="M23" s="64"/>
      <c r="N23" s="65"/>
      <c r="O23" s="85" t="str" cm="1">
        <f t="array" ref="O23">_xlfn.IFS(AND(F23="",J23=""), "", F23=J23, _xlfn.IFS(I23="t", E23*G23, I23="kg", E23*G23/1000, I23="g", E23*G23/1000000, TRUE, "CO2の単位が間違っています"), TRUE, "単位があっていません")</f>
        <v/>
      </c>
      <c r="P23" s="86" t="e">
        <f t="shared" si="3"/>
        <v>#VALUE!</v>
      </c>
    </row>
    <row r="24" spans="1:16" ht="25.5" x14ac:dyDescent="0.4">
      <c r="A24" s="55"/>
      <c r="B24" s="60"/>
      <c r="C24" s="60"/>
      <c r="D24" s="61"/>
      <c r="E24" s="56"/>
      <c r="F24" s="57"/>
      <c r="G24" s="111"/>
      <c r="H24" s="59" t="str">
        <f t="shared" si="2"/>
        <v>-CO2/</v>
      </c>
      <c r="I24" s="60"/>
      <c r="J24" s="61"/>
      <c r="K24" s="62"/>
      <c r="L24" s="63"/>
      <c r="M24" s="64"/>
      <c r="N24" s="65"/>
      <c r="O24" s="85" t="str" cm="1">
        <f t="array" ref="O24">_xlfn.IFS(AND(F24="",J24=""), "", F24=J24, _xlfn.IFS(I24="t", E24*G24, I24="kg", E24*G24/1000, I24="g", E24*G24/1000000, TRUE, "CO2の単位が間違っています"), TRUE, "単位があっていません")</f>
        <v/>
      </c>
      <c r="P24" s="86" t="e">
        <f t="shared" si="3"/>
        <v>#VALUE!</v>
      </c>
    </row>
    <row r="25" spans="1:16" ht="26.25" thickBot="1" x14ac:dyDescent="0.45">
      <c r="A25" s="67"/>
      <c r="B25" s="72"/>
      <c r="C25" s="72"/>
      <c r="D25" s="73"/>
      <c r="E25" s="68"/>
      <c r="F25" s="69"/>
      <c r="G25" s="112"/>
      <c r="H25" s="71" t="str">
        <f t="shared" si="2"/>
        <v>-CO2/</v>
      </c>
      <c r="I25" s="72"/>
      <c r="J25" s="73"/>
      <c r="K25" s="74"/>
      <c r="L25" s="75"/>
      <c r="M25" s="76"/>
      <c r="N25" s="77"/>
      <c r="O25" s="87" t="str" cm="1">
        <f t="array" ref="O25">_xlfn.IFS(AND(F25="",J25=""), "", F25=J25, _xlfn.IFS(I25="t", E25*G25, I25="kg", E25*G25/1000, I25="g", E25*G25/1000000, TRUE, "CO2の単位が間違っています"), TRUE, "単位があっていません")</f>
        <v/>
      </c>
      <c r="P25" s="88" t="e">
        <f t="shared" si="3"/>
        <v>#VALUE!</v>
      </c>
    </row>
    <row r="27" spans="1:16" x14ac:dyDescent="0.4">
      <c r="O27" s="40" t="s">
        <v>22</v>
      </c>
    </row>
  </sheetData>
  <sheetProtection formatCells="0" formatColumns="0" formatRows="0" autoFilter="0"/>
  <autoFilter ref="A9:P25" xr:uid="{17C4DE7B-AE8A-B042-9F70-E36A349A3913}"/>
  <mergeCells count="7">
    <mergeCell ref="A8:D8"/>
    <mergeCell ref="M8:N8"/>
    <mergeCell ref="R8:R9"/>
    <mergeCell ref="E8:F8"/>
    <mergeCell ref="G8:J8"/>
    <mergeCell ref="K8:L8"/>
    <mergeCell ref="O8:P8"/>
  </mergeCells>
  <phoneticPr fontId="1"/>
  <dataValidations count="1">
    <dataValidation type="list" imeMode="halfAlpha" allowBlank="1" showInputMessage="1" showErrorMessage="1" sqref="I10:I25" xr:uid="{16D84027-3F73-D740-8579-B0BEEE07B513}">
      <formula1>"t, kg, 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シートの見方</vt:lpstr>
      <vt:lpstr>排出量まとめ</vt:lpstr>
      <vt:lpstr>算定の前提条件</vt:lpstr>
      <vt:lpstr>SCOPE1_CO2</vt:lpstr>
      <vt:lpstr>SCOPE2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 翔太郎</dc:creator>
  <cp:lastModifiedBy>渡邊信太郎</cp:lastModifiedBy>
  <dcterms:created xsi:type="dcterms:W3CDTF">2021-08-31T05:03:51Z</dcterms:created>
  <dcterms:modified xsi:type="dcterms:W3CDTF">2022-02-11T08:37:36Z</dcterms:modified>
</cp:coreProperties>
</file>